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9\4bu\二次秘\MEBD\■ProAV\■PTZ画角計算表\■最新版\"/>
    </mc:Choice>
  </mc:AlternateContent>
  <xr:revisionPtr revIDLastSave="0" documentId="13_ncr:1_{6F01702D-20BF-424F-A1A3-1FD94F72BA86}" xr6:coauthVersionLast="47" xr6:coauthVersionMax="47" xr10:uidLastSave="{00000000-0000-0000-0000-000000000000}"/>
  <bookViews>
    <workbookView xWindow="1515" yWindow="1515" windowWidth="24300" windowHeight="15435" firstSheet="1" activeTab="1" xr2:uid="{00000000-000D-0000-FFFF-FFFF00000000}"/>
  </bookViews>
  <sheets>
    <sheet name="calculator moto" sheetId="33" state="hidden" r:id="rId1"/>
    <sheet name="calculator (m)" sheetId="34" r:id="rId2"/>
    <sheet name="calculator (ft)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36" l="1"/>
  <c r="F31" i="36"/>
  <c r="O31" i="36" s="1"/>
  <c r="E31" i="36"/>
  <c r="N31" i="36" s="1"/>
  <c r="G25" i="36"/>
  <c r="H25" i="36" s="1"/>
  <c r="E25" i="36"/>
  <c r="F25" i="36" s="1"/>
  <c r="G24" i="36"/>
  <c r="K24" i="36" s="1"/>
  <c r="L24" i="36" s="1"/>
  <c r="E24" i="36"/>
  <c r="F24" i="36" s="1"/>
  <c r="G23" i="36"/>
  <c r="N23" i="36" s="1"/>
  <c r="O23" i="36" s="1"/>
  <c r="E23" i="36"/>
  <c r="F23" i="36" s="1"/>
  <c r="H22" i="36"/>
  <c r="G22" i="36"/>
  <c r="K22" i="36" s="1"/>
  <c r="L22" i="36" s="1"/>
  <c r="E22" i="36"/>
  <c r="F22" i="36" s="1"/>
  <c r="K21" i="36"/>
  <c r="L21" i="36" s="1"/>
  <c r="G21" i="36"/>
  <c r="H21" i="36" s="1"/>
  <c r="F21" i="36"/>
  <c r="E21" i="36"/>
  <c r="G20" i="36"/>
  <c r="K20" i="36" s="1"/>
  <c r="L20" i="36" s="1"/>
  <c r="E20" i="36"/>
  <c r="F20" i="36" s="1"/>
  <c r="G19" i="36"/>
  <c r="N19" i="36" s="1"/>
  <c r="O19" i="36" s="1"/>
  <c r="E19" i="36"/>
  <c r="F19" i="36" s="1"/>
  <c r="G18" i="36"/>
  <c r="N18" i="36" s="1"/>
  <c r="O18" i="36" s="1"/>
  <c r="E18" i="36"/>
  <c r="F18" i="36" s="1"/>
  <c r="G17" i="36"/>
  <c r="N17" i="36" s="1"/>
  <c r="O17" i="36" s="1"/>
  <c r="E17" i="36"/>
  <c r="F17" i="36" s="1"/>
  <c r="G16" i="36"/>
  <c r="N16" i="36" s="1"/>
  <c r="O16" i="36" s="1"/>
  <c r="E16" i="36"/>
  <c r="F16" i="36" s="1"/>
  <c r="H15" i="36"/>
  <c r="G15" i="36"/>
  <c r="E15" i="36"/>
  <c r="F15" i="36" s="1"/>
  <c r="K14" i="36"/>
  <c r="L14" i="36" s="1"/>
  <c r="G14" i="36"/>
  <c r="H14" i="36" s="1"/>
  <c r="F14" i="36"/>
  <c r="E14" i="36"/>
  <c r="N13" i="36"/>
  <c r="O13" i="36" s="1"/>
  <c r="K13" i="36"/>
  <c r="L13" i="36" s="1"/>
  <c r="G13" i="36"/>
  <c r="H13" i="36" s="1"/>
  <c r="F13" i="36"/>
  <c r="E13" i="36"/>
  <c r="N12" i="36"/>
  <c r="O12" i="36" s="1"/>
  <c r="K12" i="36"/>
  <c r="L12" i="36" s="1"/>
  <c r="G12" i="36"/>
  <c r="H12" i="36" s="1"/>
  <c r="F12" i="36"/>
  <c r="E12" i="36"/>
  <c r="N11" i="36"/>
  <c r="O11" i="36" s="1"/>
  <c r="K11" i="36"/>
  <c r="L11" i="36" s="1"/>
  <c r="G11" i="36"/>
  <c r="H11" i="36" s="1"/>
  <c r="F11" i="36"/>
  <c r="E11" i="36"/>
  <c r="E12" i="34"/>
  <c r="F12" i="34" s="1"/>
  <c r="G12" i="34"/>
  <c r="H12" i="34" s="1"/>
  <c r="E23" i="34"/>
  <c r="F23" i="34" s="1"/>
  <c r="G23" i="34"/>
  <c r="N23" i="34" s="1"/>
  <c r="O23" i="34" s="1"/>
  <c r="E24" i="34"/>
  <c r="F24" i="34" s="1"/>
  <c r="G24" i="34"/>
  <c r="K24" i="34" s="1"/>
  <c r="L24" i="34" s="1"/>
  <c r="E18" i="34"/>
  <c r="F18" i="34" s="1"/>
  <c r="G18" i="34"/>
  <c r="H18" i="34" s="1"/>
  <c r="E19" i="34"/>
  <c r="F19" i="34" s="1"/>
  <c r="G19" i="34"/>
  <c r="H19" i="34" s="1"/>
  <c r="E16" i="34"/>
  <c r="F16" i="34" s="1"/>
  <c r="G16" i="34"/>
  <c r="H16" i="34" s="1"/>
  <c r="E14" i="34"/>
  <c r="F14" i="34" s="1"/>
  <c r="G14" i="34"/>
  <c r="K14" i="34" s="1"/>
  <c r="L14" i="34" s="1"/>
  <c r="H18" i="36" l="1"/>
  <c r="H20" i="36"/>
  <c r="K16" i="36"/>
  <c r="L16" i="36" s="1"/>
  <c r="K17" i="36"/>
  <c r="L17" i="36" s="1"/>
  <c r="K18" i="36"/>
  <c r="L18" i="36" s="1"/>
  <c r="K19" i="36"/>
  <c r="L19" i="36" s="1"/>
  <c r="H17" i="36"/>
  <c r="H23" i="36"/>
  <c r="H24" i="36"/>
  <c r="H16" i="36"/>
  <c r="H19" i="36"/>
  <c r="K23" i="36"/>
  <c r="L23" i="36" s="1"/>
  <c r="K31" i="36"/>
  <c r="N12" i="34"/>
  <c r="O12" i="34" s="1"/>
  <c r="K12" i="34"/>
  <c r="L12" i="34" s="1"/>
  <c r="H24" i="34"/>
  <c r="K18" i="34"/>
  <c r="L18" i="34" s="1"/>
  <c r="K23" i="34"/>
  <c r="L23" i="34" s="1"/>
  <c r="H23" i="34"/>
  <c r="K16" i="34"/>
  <c r="L16" i="34" s="1"/>
  <c r="N16" i="34"/>
  <c r="O16" i="34" s="1"/>
  <c r="N19" i="34"/>
  <c r="O19" i="34" s="1"/>
  <c r="N18" i="34"/>
  <c r="O18" i="34" s="1"/>
  <c r="K19" i="34"/>
  <c r="L19" i="34" s="1"/>
  <c r="H14" i="34"/>
  <c r="G25" i="34" l="1"/>
  <c r="G22" i="34"/>
  <c r="K22" i="34" s="1"/>
  <c r="L22" i="34" s="1"/>
  <c r="E11" i="34"/>
  <c r="F31" i="34" l="1"/>
  <c r="O31" i="34" s="1"/>
  <c r="E31" i="34"/>
  <c r="N31" i="34" s="1"/>
  <c r="H25" i="34"/>
  <c r="E25" i="34"/>
  <c r="F25" i="34" s="1"/>
  <c r="H22" i="34"/>
  <c r="E22" i="34"/>
  <c r="F22" i="34" s="1"/>
  <c r="G21" i="34"/>
  <c r="E21" i="34"/>
  <c r="F21" i="34" s="1"/>
  <c r="G20" i="34"/>
  <c r="E20" i="34"/>
  <c r="F20" i="34" s="1"/>
  <c r="G17" i="34"/>
  <c r="E17" i="34"/>
  <c r="F17" i="34" s="1"/>
  <c r="G15" i="34"/>
  <c r="E15" i="34"/>
  <c r="F15" i="34" s="1"/>
  <c r="G13" i="34"/>
  <c r="E13" i="34"/>
  <c r="F13" i="34" s="1"/>
  <c r="G11" i="34"/>
  <c r="F11" i="34"/>
  <c r="F21" i="33"/>
  <c r="E21" i="33"/>
  <c r="K21" i="33" s="1"/>
  <c r="K11" i="34" l="1"/>
  <c r="L11" i="34" s="1"/>
  <c r="H11" i="34"/>
  <c r="H13" i="34"/>
  <c r="N13" i="34"/>
  <c r="O13" i="34" s="1"/>
  <c r="K13" i="34"/>
  <c r="L13" i="34" s="1"/>
  <c r="N17" i="34"/>
  <c r="O17" i="34" s="1"/>
  <c r="K17" i="34"/>
  <c r="L17" i="34" s="1"/>
  <c r="K20" i="34"/>
  <c r="L20" i="34" s="1"/>
  <c r="H21" i="34"/>
  <c r="K21" i="34"/>
  <c r="L21" i="34" s="1"/>
  <c r="O21" i="33"/>
  <c r="L21" i="33"/>
  <c r="N11" i="34"/>
  <c r="O11" i="34" s="1"/>
  <c r="H15" i="34"/>
  <c r="H17" i="34"/>
  <c r="H20" i="34"/>
  <c r="K31" i="34"/>
  <c r="L31" i="34"/>
  <c r="N21" i="33"/>
  <c r="G11" i="33" l="1"/>
  <c r="G10" i="33"/>
  <c r="H10" i="33" s="1"/>
  <c r="E10" i="33"/>
  <c r="F10" i="33" s="1"/>
  <c r="N11" i="33" l="1"/>
  <c r="O11" i="33" s="1"/>
  <c r="K11" i="33"/>
  <c r="L11" i="33" s="1"/>
  <c r="G16" i="33"/>
  <c r="H16" i="33" s="1"/>
  <c r="H11" i="33"/>
  <c r="G12" i="33"/>
  <c r="G13" i="33"/>
  <c r="G14" i="33"/>
  <c r="G15" i="33"/>
  <c r="H15" i="33" s="1"/>
  <c r="G9" i="33"/>
  <c r="E13" i="33"/>
  <c r="F13" i="33" s="1"/>
  <c r="E16" i="33"/>
  <c r="F16" i="33" s="1"/>
  <c r="E11" i="33"/>
  <c r="F11" i="33" s="1"/>
  <c r="E12" i="33"/>
  <c r="F12" i="33" s="1"/>
  <c r="E14" i="33"/>
  <c r="F14" i="33" s="1"/>
  <c r="E15" i="33"/>
  <c r="F15" i="33" s="1"/>
  <c r="E9" i="33"/>
  <c r="F9" i="33" s="1"/>
  <c r="N9" i="33" l="1"/>
  <c r="O9" i="33" s="1"/>
  <c r="K9" i="33"/>
  <c r="L9" i="33" s="1"/>
  <c r="H14" i="33"/>
  <c r="K14" i="33"/>
  <c r="L14" i="33" s="1"/>
  <c r="H13" i="33"/>
  <c r="K13" i="33"/>
  <c r="L13" i="33" s="1"/>
  <c r="H12" i="33"/>
  <c r="N12" i="33"/>
  <c r="O12" i="33" s="1"/>
  <c r="K12" i="33"/>
  <c r="L12" i="33" s="1"/>
  <c r="H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  <comment ref="J1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デジタルズーム倍率としては、
36/24＝1.5倍
</t>
        </r>
      </text>
    </comment>
    <comment ref="M1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デジタルズーム倍率としては、
28/24=1.166倍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11" authorId="0" shapeId="0" xr:uid="{55A3F17E-5847-440D-86A2-246EE7E59C01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28994E21-B67F-49E4-822C-35F7597D4332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</commentList>
</comments>
</file>

<file path=xl/sharedStrings.xml><?xml version="1.0" encoding="utf-8"?>
<sst xmlns="http://schemas.openxmlformats.org/spreadsheetml/2006/main" count="270" uniqueCount="49">
  <si>
    <t>Panasonic PTZ camera angle of view size calculator</t>
    <phoneticPr fontId="1"/>
  </si>
  <si>
    <t>AS of June 2020</t>
    <phoneticPr fontId="1"/>
  </si>
  <si>
    <t>The value of object distance can be modified manually and then the values of object size will change accordingly.</t>
    <phoneticPr fontId="1"/>
  </si>
  <si>
    <t>Object distance</t>
    <phoneticPr fontId="1"/>
  </si>
  <si>
    <t>m</t>
    <phoneticPr fontId="1"/>
  </si>
  <si>
    <t>Model number of 
Panasonic PTZ camera</t>
    <phoneticPr fontId="1"/>
  </si>
  <si>
    <t>Horizontal angle of view</t>
    <phoneticPr fontId="1"/>
  </si>
  <si>
    <t>Optical  zoom</t>
    <phoneticPr fontId="1"/>
  </si>
  <si>
    <r>
      <rPr>
        <sz val="10"/>
        <rFont val="メイリオ"/>
        <family val="3"/>
        <charset val="128"/>
      </rPr>
      <t>光学</t>
    </r>
    <r>
      <rPr>
        <sz val="10"/>
        <rFont val="Arial"/>
        <family val="2"/>
      </rPr>
      <t>TELE</t>
    </r>
    <r>
      <rPr>
        <sz val="10"/>
        <rFont val="メイリオ"/>
        <family val="3"/>
        <charset val="128"/>
      </rPr>
      <t>倍率</t>
    </r>
    <rPh sb="0" eb="2">
      <t>コウガク</t>
    </rPh>
    <rPh sb="6" eb="8">
      <t>バイリツ</t>
    </rPh>
    <phoneticPr fontId="1"/>
  </si>
  <si>
    <r>
      <t>i.Zoom</t>
    </r>
    <r>
      <rPr>
        <sz val="10"/>
        <rFont val="メイリオ"/>
        <family val="3"/>
        <charset val="128"/>
      </rPr>
      <t>（</t>
    </r>
    <r>
      <rPr>
        <sz val="10"/>
        <rFont val="Arial"/>
        <family val="2"/>
      </rPr>
      <t>FHD)MAX</t>
    </r>
    <r>
      <rPr>
        <sz val="10"/>
        <rFont val="メイリオ"/>
        <family val="3"/>
        <charset val="128"/>
      </rPr>
      <t>倍率</t>
    </r>
    <rPh sb="14" eb="16">
      <t>バイリツ</t>
    </rPh>
    <phoneticPr fontId="1"/>
  </si>
  <si>
    <t>i.Zoom: FHD</t>
    <phoneticPr fontId="1"/>
  </si>
  <si>
    <r>
      <t>i.Zoom</t>
    </r>
    <r>
      <rPr>
        <sz val="10"/>
        <rFont val="メイリオ"/>
        <family val="3"/>
        <charset val="128"/>
      </rPr>
      <t>（</t>
    </r>
    <r>
      <rPr>
        <sz val="10"/>
        <rFont val="Arial"/>
        <family val="2"/>
      </rPr>
      <t>4K)MAX</t>
    </r>
    <r>
      <rPr>
        <sz val="10"/>
        <rFont val="メイリオ"/>
        <family val="3"/>
        <charset val="128"/>
      </rPr>
      <t>倍率</t>
    </r>
    <rPh sb="13" eb="15">
      <t>バイリツ</t>
    </rPh>
    <phoneticPr fontId="1"/>
  </si>
  <si>
    <t>i.Zoom: 4K</t>
    <phoneticPr fontId="1"/>
  </si>
  <si>
    <t>Object size: Wide end</t>
    <phoneticPr fontId="1"/>
  </si>
  <si>
    <t>Object size: Tele end</t>
    <phoneticPr fontId="1"/>
  </si>
  <si>
    <t>Wide (degree)</t>
    <phoneticPr fontId="1"/>
  </si>
  <si>
    <t>Tele (degree)</t>
    <phoneticPr fontId="1"/>
  </si>
  <si>
    <t>Width (m)</t>
    <phoneticPr fontId="1"/>
  </si>
  <si>
    <t>Height (m)</t>
    <phoneticPr fontId="1"/>
  </si>
  <si>
    <t>AW-UE150W/K</t>
    <phoneticPr fontId="1"/>
  </si>
  <si>
    <t>AW-UE100W/K</t>
    <phoneticPr fontId="1"/>
  </si>
  <si>
    <r>
      <rPr>
        <sz val="10"/>
        <rFont val="メイリオ"/>
        <family val="3"/>
        <charset val="128"/>
      </rPr>
      <t>－－</t>
    </r>
    <phoneticPr fontId="1"/>
  </si>
  <si>
    <t>―</t>
    <phoneticPr fontId="1"/>
  </si>
  <si>
    <t>AW-HE130W/K</t>
    <phoneticPr fontId="1"/>
  </si>
  <si>
    <t>AW-UE70W/K</t>
    <phoneticPr fontId="1"/>
  </si>
  <si>
    <t>AW-HE42W/K</t>
    <phoneticPr fontId="1"/>
  </si>
  <si>
    <t>AW-HE40SW/SK/HW/HK</t>
    <phoneticPr fontId="1"/>
  </si>
  <si>
    <t>AW-HE38HW/K</t>
    <phoneticPr fontId="1"/>
  </si>
  <si>
    <t>AW-HR140</t>
    <phoneticPr fontId="1"/>
  </si>
  <si>
    <r>
      <rPr>
        <sz val="10"/>
        <rFont val="メイリオ"/>
        <family val="3"/>
        <charset val="128"/>
      </rPr>
      <t>デジタルズーム</t>
    </r>
    <r>
      <rPr>
        <sz val="10"/>
        <rFont val="Arial"/>
        <family val="2"/>
      </rPr>
      <t>2</t>
    </r>
    <r>
      <rPr>
        <sz val="10"/>
        <rFont val="メイリオ"/>
        <family val="3"/>
        <charset val="128"/>
      </rPr>
      <t>倍時</t>
    </r>
    <rPh sb="8" eb="9">
      <t>バイ</t>
    </rPh>
    <rPh sb="9" eb="10">
      <t>ジ</t>
    </rPh>
    <phoneticPr fontId="1"/>
  </si>
  <si>
    <t>2x Digital Zoom</t>
    <phoneticPr fontId="1"/>
  </si>
  <si>
    <r>
      <rPr>
        <sz val="10"/>
        <rFont val="メイリオ"/>
        <family val="3"/>
        <charset val="128"/>
      </rPr>
      <t>デジタルズーム</t>
    </r>
    <r>
      <rPr>
        <sz val="10"/>
        <rFont val="Arial"/>
        <family val="2"/>
      </rPr>
      <t>4</t>
    </r>
    <r>
      <rPr>
        <sz val="10"/>
        <rFont val="メイリオ"/>
        <family val="3"/>
        <charset val="128"/>
      </rPr>
      <t>倍時</t>
    </r>
    <rPh sb="8" eb="9">
      <t>バイ</t>
    </rPh>
    <rPh sb="9" eb="10">
      <t>ジ</t>
    </rPh>
    <phoneticPr fontId="1"/>
  </si>
  <si>
    <t>4x Digital Zoom</t>
    <phoneticPr fontId="1"/>
  </si>
  <si>
    <t>AW-UE4WG/KG*</t>
    <phoneticPr fontId="1"/>
  </si>
  <si>
    <t>* LDC (Lens Distortion Correction): Off</t>
    <phoneticPr fontId="1"/>
  </si>
  <si>
    <t>AW-UE80W/K</t>
    <phoneticPr fontId="1"/>
  </si>
  <si>
    <t>AW-UE50W/K</t>
    <phoneticPr fontId="1"/>
  </si>
  <si>
    <t>AW-UE40W/K</t>
    <phoneticPr fontId="1"/>
  </si>
  <si>
    <r>
      <t>AW-HE145W/K*</t>
    </r>
    <r>
      <rPr>
        <vertAlign val="superscript"/>
        <sz val="10"/>
        <rFont val="Arial"/>
        <family val="2"/>
      </rPr>
      <t>1</t>
    </r>
    <phoneticPr fontId="1"/>
  </si>
  <si>
    <r>
      <t>AW-HE130W/K*</t>
    </r>
    <r>
      <rPr>
        <vertAlign val="superscript"/>
        <sz val="10"/>
        <rFont val="Arial"/>
        <family val="2"/>
      </rPr>
      <t>2</t>
    </r>
    <phoneticPr fontId="1"/>
  </si>
  <si>
    <t>AW-UE160W/K</t>
    <phoneticPr fontId="1"/>
  </si>
  <si>
    <t>AW-UE150W/K</t>
    <phoneticPr fontId="1"/>
  </si>
  <si>
    <t>AW-UE20W/K</t>
    <phoneticPr fontId="1"/>
  </si>
  <si>
    <t>AW-HE20W/K</t>
    <phoneticPr fontId="1"/>
  </si>
  <si>
    <r>
      <t>*1: US and Europe only model.</t>
    </r>
    <r>
      <rPr>
        <i/>
        <sz val="9"/>
        <rFont val="ＭＳ Ｐゴシック"/>
        <family val="3"/>
        <charset val="128"/>
      </rPr>
      <t>　</t>
    </r>
    <r>
      <rPr>
        <i/>
        <sz val="9"/>
        <rFont val="Arial"/>
        <family val="2"/>
      </rPr>
      <t>*2: Discontinued model</t>
    </r>
    <phoneticPr fontId="1"/>
  </si>
  <si>
    <t>ft</t>
    <phoneticPr fontId="1"/>
  </si>
  <si>
    <t>Width (ft)</t>
  </si>
  <si>
    <t>Height (ft)</t>
  </si>
  <si>
    <t>AS of June 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</si>
</sst>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sz val="10"/>
      <name val="メイリオ"/>
      <family val="3"/>
      <charset val="128"/>
    </font>
    <font>
      <i/>
      <sz val="8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9"/>
      <name val="ＭＳ Ｐゴシック"/>
      <family val="3"/>
      <charset val="128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5" fillId="3" borderId="15" xfId="0" applyFont="1" applyFill="1" applyBorder="1" applyAlignment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left" vertical="center" inden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2" fontId="3" fillId="0" borderId="8" xfId="0" applyNumberFormat="1" applyFont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6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right" vertical="center" indent="1"/>
    </xf>
    <xf numFmtId="0" fontId="3" fillId="0" borderId="17" xfId="0" applyFont="1" applyBorder="1" applyAlignment="1">
      <alignment horizontal="left" vertical="center" wrapText="1" inden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hidden="1"/>
    </xf>
    <xf numFmtId="17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 wrapText="1" indent="1"/>
    </xf>
    <xf numFmtId="0" fontId="3" fillId="0" borderId="0" xfId="0" quotePrefix="1" applyFont="1" applyAlignment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 applyProtection="1">
      <alignment horizontal="center" vertical="center"/>
      <protection hidden="1"/>
    </xf>
    <xf numFmtId="2" fontId="3" fillId="0" borderId="19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/>
      <protection hidden="1"/>
    </xf>
    <xf numFmtId="2" fontId="3" fillId="2" borderId="9" xfId="0" applyNumberFormat="1" applyFont="1" applyFill="1" applyBorder="1" applyAlignment="1" applyProtection="1">
      <alignment horizontal="center" vertical="center"/>
      <protection hidden="1"/>
    </xf>
    <xf numFmtId="2" fontId="3" fillId="2" borderId="8" xfId="0" applyNumberFormat="1" applyFont="1" applyFill="1" applyBorder="1" applyAlignment="1" applyProtection="1">
      <alignment horizontal="center" vertical="center"/>
      <protection hidden="1"/>
    </xf>
    <xf numFmtId="2" fontId="3" fillId="2" borderId="10" xfId="0" applyNumberFormat="1" applyFont="1" applyFill="1" applyBorder="1" applyAlignment="1" applyProtection="1">
      <alignment horizontal="center" vertical="center"/>
      <protection hidden="1"/>
    </xf>
    <xf numFmtId="2" fontId="3" fillId="2" borderId="28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quotePrefix="1" applyFont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7" xfId="0" quotePrefix="1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8" xfId="0" quotePrefix="1" applyFont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4" fillId="7" borderId="32" xfId="0" applyFont="1" applyFill="1" applyBorder="1" applyAlignment="1" applyProtection="1">
      <alignment horizontal="center" vertical="center"/>
      <protection locked="0"/>
    </xf>
    <xf numFmtId="0" fontId="14" fillId="7" borderId="33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1885949</xdr:colOff>
      <xdr:row>1</xdr:row>
      <xdr:rowOff>243603</xdr:rowOff>
    </xdr:from>
    <xdr:to>
      <xdr:col>6</xdr:col>
      <xdr:colOff>167302</xdr:colOff>
      <xdr:row>1</xdr:row>
      <xdr:rowOff>1640116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005012" y="743666"/>
          <a:ext cx="5377478" cy="1396513"/>
          <a:chOff x="10144124" y="767478"/>
          <a:chExt cx="5377478" cy="1396513"/>
        </a:xfrm>
      </xdr:grpSpPr>
      <xdr:sp macro="" textlink="">
        <xdr:nvSpPr>
          <xdr:cNvPr id="2" name="Line 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フローチャート: 手操作入力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Line 8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9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Text Box 11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49" name="Text Box 1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1</xdr:row>
      <xdr:rowOff>160260</xdr:rowOff>
    </xdr:from>
    <xdr:to>
      <xdr:col>14</xdr:col>
      <xdr:colOff>24427</xdr:colOff>
      <xdr:row>6</xdr:row>
      <xdr:rowOff>8960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820024" y="665085"/>
          <a:ext cx="5377478" cy="1420325"/>
          <a:chOff x="10144124" y="767478"/>
          <a:chExt cx="5377478" cy="1396513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フローチャート: 手操作入力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Line 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9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15" name="Text Box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1</xdr:row>
      <xdr:rowOff>160260</xdr:rowOff>
    </xdr:from>
    <xdr:to>
      <xdr:col>14</xdr:col>
      <xdr:colOff>24427</xdr:colOff>
      <xdr:row>6</xdr:row>
      <xdr:rowOff>8960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CBC8E02-5AC2-4A53-A5EB-DEBE59E9CFEE}"/>
            </a:ext>
          </a:extLst>
        </xdr:cNvPr>
        <xdr:cNvGrpSpPr/>
      </xdr:nvGrpSpPr>
      <xdr:grpSpPr>
        <a:xfrm>
          <a:off x="7820024" y="665085"/>
          <a:ext cx="5377478" cy="1420325"/>
          <a:chOff x="10144124" y="767478"/>
          <a:chExt cx="5377478" cy="1396513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678B180B-041B-0DE9-039C-C2093F84D192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9638B3DB-5E9B-5A88-C0FF-AD0BB3475D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64FF58A-BADB-716D-A51C-3C7BC2EA52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88ACF956-BFD9-DE38-8A82-0B7BE4BFDC6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図 6">
            <a:extLst>
              <a:ext uri="{FF2B5EF4-FFF2-40B4-BE49-F238E27FC236}">
                <a16:creationId xmlns:a16="http://schemas.microsoft.com/office/drawing/2014/main" id="{11CAC422-2F4B-E5C4-8B94-FEF4CFF324A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8D17651-2EE8-AA05-A6D4-2CC7E6DC301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C50FC4D-61B1-60AD-B595-7309C90E1279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66D4EB5B-27CB-C000-42B3-B60B396644E5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フローチャート: 手操作入力 10">
            <a:extLst>
              <a:ext uri="{FF2B5EF4-FFF2-40B4-BE49-F238E27FC236}">
                <a16:creationId xmlns:a16="http://schemas.microsoft.com/office/drawing/2014/main" id="{F355248C-539F-E159-82E2-F9F33463683A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Line 8">
            <a:extLst>
              <a:ext uri="{FF2B5EF4-FFF2-40B4-BE49-F238E27FC236}">
                <a16:creationId xmlns:a16="http://schemas.microsoft.com/office/drawing/2014/main" id="{B40AD1A8-D17D-DC5B-2AFC-3BF3F4452B59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9">
            <a:extLst>
              <a:ext uri="{FF2B5EF4-FFF2-40B4-BE49-F238E27FC236}">
                <a16:creationId xmlns:a16="http://schemas.microsoft.com/office/drawing/2014/main" id="{6D78C522-1EBB-9B8D-CFAA-6CC3BEE09F5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DCCEB567-27AC-88E2-396C-F987329F57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15" name="Text Box 10">
            <a:extLst>
              <a:ext uri="{FF2B5EF4-FFF2-40B4-BE49-F238E27FC236}">
                <a16:creationId xmlns:a16="http://schemas.microsoft.com/office/drawing/2014/main" id="{997F3346-F356-59DB-9837-B0444784E8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2"/>
  <sheetViews>
    <sheetView showGridLines="0" zoomScale="80" zoomScaleNormal="80" workbookViewId="0"/>
  </sheetViews>
  <sheetFormatPr defaultColWidth="15.625" defaultRowHeight="24.95" customHeight="1"/>
  <cols>
    <col min="1" max="1" width="1.625" style="2" customWidth="1"/>
    <col min="2" max="2" width="30.625" style="2" customWidth="1"/>
    <col min="3" max="8" width="15.625" style="2"/>
    <col min="9" max="10" width="15.625" style="2" customWidth="1"/>
    <col min="11" max="12" width="15.625" style="2"/>
    <col min="13" max="13" width="15.625" style="2" customWidth="1"/>
    <col min="14" max="16384" width="15.625" style="2"/>
  </cols>
  <sheetData>
    <row r="1" spans="2:15" ht="39.950000000000003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1</v>
      </c>
    </row>
    <row r="2" spans="2:15" ht="150" customHeight="1">
      <c r="C2" s="3"/>
      <c r="D2" s="3"/>
      <c r="E2" s="4"/>
    </row>
    <row r="3" spans="2:15" ht="24.95" customHeight="1" thickBot="1">
      <c r="B3" s="5" t="s">
        <v>2</v>
      </c>
    </row>
    <row r="4" spans="2:15" ht="24.95" customHeight="1" thickBot="1">
      <c r="B4" s="6" t="s">
        <v>3</v>
      </c>
      <c r="C4" s="7">
        <v>5</v>
      </c>
      <c r="D4" s="8" t="s">
        <v>4</v>
      </c>
    </row>
    <row r="5" spans="2:15" ht="24.95" customHeight="1" thickBot="1">
      <c r="C5" s="3"/>
      <c r="D5" s="3"/>
    </row>
    <row r="6" spans="2:15" ht="24.95" customHeight="1">
      <c r="B6" s="68" t="s">
        <v>5</v>
      </c>
      <c r="C6" s="73" t="s">
        <v>6</v>
      </c>
      <c r="D6" s="74"/>
      <c r="E6" s="77" t="s">
        <v>7</v>
      </c>
      <c r="F6" s="78"/>
      <c r="G6" s="78"/>
      <c r="H6" s="79"/>
      <c r="I6" s="2" t="s">
        <v>8</v>
      </c>
      <c r="J6" s="2" t="s">
        <v>9</v>
      </c>
      <c r="K6" s="71" t="s">
        <v>10</v>
      </c>
      <c r="L6" s="72"/>
      <c r="M6" s="2" t="s">
        <v>11</v>
      </c>
      <c r="N6" s="71" t="s">
        <v>12</v>
      </c>
      <c r="O6" s="72"/>
    </row>
    <row r="7" spans="2:15" ht="24.95" customHeight="1">
      <c r="B7" s="69"/>
      <c r="C7" s="75"/>
      <c r="D7" s="76"/>
      <c r="E7" s="80" t="s">
        <v>13</v>
      </c>
      <c r="F7" s="81"/>
      <c r="G7" s="82" t="s">
        <v>14</v>
      </c>
      <c r="H7" s="83"/>
      <c r="K7" s="66" t="s">
        <v>14</v>
      </c>
      <c r="L7" s="67"/>
      <c r="N7" s="66" t="s">
        <v>14</v>
      </c>
      <c r="O7" s="67"/>
    </row>
    <row r="8" spans="2:15" ht="24.95" customHeight="1" thickBot="1">
      <c r="B8" s="70"/>
      <c r="C8" s="9" t="s">
        <v>15</v>
      </c>
      <c r="D8" s="10" t="s">
        <v>16</v>
      </c>
      <c r="E8" s="11" t="s">
        <v>17</v>
      </c>
      <c r="F8" s="12" t="s">
        <v>18</v>
      </c>
      <c r="G8" s="13" t="s">
        <v>17</v>
      </c>
      <c r="H8" s="14" t="s">
        <v>18</v>
      </c>
      <c r="K8" s="44" t="s">
        <v>17</v>
      </c>
      <c r="L8" s="14" t="s">
        <v>18</v>
      </c>
      <c r="N8" s="44" t="s">
        <v>17</v>
      </c>
      <c r="O8" s="14" t="s">
        <v>18</v>
      </c>
    </row>
    <row r="9" spans="2:15" ht="24.95" customHeight="1">
      <c r="B9" s="29" t="s">
        <v>19</v>
      </c>
      <c r="C9" s="15">
        <v>75.099999999999994</v>
      </c>
      <c r="D9" s="16">
        <v>4</v>
      </c>
      <c r="E9" s="37">
        <f t="shared" ref="E9:E16" si="0">2*$C$4*TAN(RADIANS(C9/2))</f>
        <v>7.6871439881563255</v>
      </c>
      <c r="F9" s="17">
        <f t="shared" ref="F9" si="1">E9/16*9</f>
        <v>4.3240184933379329</v>
      </c>
      <c r="G9" s="17">
        <f t="shared" ref="G9:G16" si="2">2*$C$4*TAN(RADIANS(D9/2))</f>
        <v>0.34920769491747727</v>
      </c>
      <c r="H9" s="18">
        <f t="shared" ref="H9" si="3">G9/16*9</f>
        <v>0.19642932839108096</v>
      </c>
      <c r="I9" s="3">
        <v>20</v>
      </c>
      <c r="J9" s="3">
        <v>32</v>
      </c>
      <c r="K9" s="45">
        <f>G9*I9/J9</f>
        <v>0.21825480932342328</v>
      </c>
      <c r="L9" s="46">
        <f t="shared" ref="L9" si="4">K9/16*9</f>
        <v>0.1227683302444256</v>
      </c>
      <c r="M9" s="3">
        <v>24</v>
      </c>
      <c r="N9" s="45">
        <f>G9*I9/M9</f>
        <v>0.29100641243123104</v>
      </c>
      <c r="O9" s="46">
        <f t="shared" ref="O9" si="5">N9/16*9</f>
        <v>0.16369110699256745</v>
      </c>
    </row>
    <row r="10" spans="2:15" ht="24.95" customHeight="1">
      <c r="B10" s="34" t="s">
        <v>20</v>
      </c>
      <c r="C10" s="35">
        <v>74.099999999999994</v>
      </c>
      <c r="D10" s="36">
        <v>3.3</v>
      </c>
      <c r="E10" s="38">
        <f t="shared" ref="E10" si="6">2*$C$4*TAN(RADIANS(C10/2))</f>
        <v>7.5492315251372357</v>
      </c>
      <c r="F10" s="22">
        <f t="shared" ref="F10" si="7">E10/16*9</f>
        <v>4.2464427328896948</v>
      </c>
      <c r="G10" s="22">
        <f>2*$C$4*TAN(RADIANS(D10/2))</f>
        <v>0.28805896209039566</v>
      </c>
      <c r="H10" s="23">
        <f t="shared" ref="H10" si="8">G10/16*9</f>
        <v>0.16203316617584756</v>
      </c>
      <c r="I10" s="42"/>
      <c r="J10" s="42" t="s">
        <v>21</v>
      </c>
      <c r="K10" s="38" t="s">
        <v>22</v>
      </c>
      <c r="L10" s="23" t="s">
        <v>22</v>
      </c>
      <c r="M10" s="42" t="s">
        <v>21</v>
      </c>
      <c r="N10" s="38" t="s">
        <v>22</v>
      </c>
      <c r="O10" s="23" t="s">
        <v>22</v>
      </c>
    </row>
    <row r="11" spans="2:15" ht="24.95" customHeight="1">
      <c r="B11" s="30" t="s">
        <v>23</v>
      </c>
      <c r="C11" s="19">
        <v>60.2</v>
      </c>
      <c r="D11" s="20">
        <v>3.3</v>
      </c>
      <c r="E11" s="21">
        <f t="shared" si="0"/>
        <v>5.7967972453794427</v>
      </c>
      <c r="F11" s="22">
        <f t="shared" ref="F11:F15" si="9">E11/16*9</f>
        <v>3.2606984505259367</v>
      </c>
      <c r="G11" s="22">
        <f>2*$C$4*TAN(RADIANS(D11/2))</f>
        <v>0.28805896209039566</v>
      </c>
      <c r="H11" s="23">
        <f t="shared" ref="H11:H15" si="10">G11/16*9</f>
        <v>0.16203316617584756</v>
      </c>
      <c r="I11" s="3">
        <v>24</v>
      </c>
      <c r="J11" s="3">
        <v>36</v>
      </c>
      <c r="K11" s="38">
        <f>G11*I11/J11</f>
        <v>0.19203930806026376</v>
      </c>
      <c r="L11" s="23">
        <f t="shared" ref="L11:L14" si="11">K11/16*9</f>
        <v>0.10802211078389837</v>
      </c>
      <c r="M11" s="3">
        <v>28</v>
      </c>
      <c r="N11" s="38">
        <f>G11*I11/M11</f>
        <v>0.2469076817917677</v>
      </c>
      <c r="O11" s="23">
        <f t="shared" ref="O11:O12" si="12">N11/16*9</f>
        <v>0.13888557100786933</v>
      </c>
    </row>
    <row r="12" spans="2:15" ht="24.95" customHeight="1">
      <c r="B12" s="30" t="s">
        <v>24</v>
      </c>
      <c r="C12" s="19">
        <v>65.099999999999994</v>
      </c>
      <c r="D12" s="20">
        <v>3.2</v>
      </c>
      <c r="E12" s="21">
        <f t="shared" si="0"/>
        <v>6.3829778655754135</v>
      </c>
      <c r="F12" s="22">
        <f t="shared" si="9"/>
        <v>3.59042504938617</v>
      </c>
      <c r="G12" s="22">
        <f t="shared" si="2"/>
        <v>0.27932529196587497</v>
      </c>
      <c r="H12" s="23">
        <f t="shared" si="10"/>
        <v>0.15712047673080468</v>
      </c>
      <c r="I12" s="3">
        <v>20</v>
      </c>
      <c r="J12" s="3">
        <v>30</v>
      </c>
      <c r="K12" s="38">
        <f>G12*I12/J12</f>
        <v>0.18621686131058332</v>
      </c>
      <c r="L12" s="23">
        <f t="shared" si="11"/>
        <v>0.10474698448720311</v>
      </c>
      <c r="M12" s="3">
        <v>22</v>
      </c>
      <c r="N12" s="38">
        <f>G12*I12/M12</f>
        <v>0.25393208360534092</v>
      </c>
      <c r="O12" s="23">
        <f t="shared" si="12"/>
        <v>0.14283679702800428</v>
      </c>
    </row>
    <row r="13" spans="2:15" ht="24.95" customHeight="1">
      <c r="B13" s="30" t="s">
        <v>25</v>
      </c>
      <c r="C13" s="19">
        <v>65.099999999999994</v>
      </c>
      <c r="D13" s="20">
        <v>3.2</v>
      </c>
      <c r="E13" s="21">
        <f t="shared" si="0"/>
        <v>6.3829778655754135</v>
      </c>
      <c r="F13" s="22">
        <f t="shared" ref="F13" si="13">E13/16*9</f>
        <v>3.59042504938617</v>
      </c>
      <c r="G13" s="22">
        <f t="shared" si="2"/>
        <v>0.27932529196587497</v>
      </c>
      <c r="H13" s="23">
        <f t="shared" ref="H13" si="14">G13/16*9</f>
        <v>0.15712047673080468</v>
      </c>
      <c r="I13" s="3">
        <v>20</v>
      </c>
      <c r="J13" s="3">
        <v>30</v>
      </c>
      <c r="K13" s="38">
        <f>G13*I13/J13</f>
        <v>0.18621686131058332</v>
      </c>
      <c r="L13" s="23">
        <f t="shared" si="11"/>
        <v>0.10474698448720311</v>
      </c>
      <c r="M13" s="42" t="s">
        <v>21</v>
      </c>
      <c r="N13" s="38" t="s">
        <v>22</v>
      </c>
      <c r="O13" s="23" t="s">
        <v>22</v>
      </c>
    </row>
    <row r="14" spans="2:15" ht="24.95" customHeight="1">
      <c r="B14" s="30" t="s">
        <v>26</v>
      </c>
      <c r="C14" s="19">
        <v>61.6</v>
      </c>
      <c r="D14" s="20">
        <v>2.1</v>
      </c>
      <c r="E14" s="21">
        <f t="shared" si="0"/>
        <v>5.9611964039329743</v>
      </c>
      <c r="F14" s="22">
        <f t="shared" si="9"/>
        <v>3.353172977212298</v>
      </c>
      <c r="G14" s="22">
        <f t="shared" si="2"/>
        <v>0.18328008955697886</v>
      </c>
      <c r="H14" s="23">
        <f t="shared" si="10"/>
        <v>0.10309505037580061</v>
      </c>
      <c r="I14" s="3">
        <v>30</v>
      </c>
      <c r="J14" s="3">
        <v>40</v>
      </c>
      <c r="K14" s="38">
        <f>G14*I14/J14</f>
        <v>0.13746006716773412</v>
      </c>
      <c r="L14" s="23">
        <f t="shared" si="11"/>
        <v>7.7321287781850448E-2</v>
      </c>
      <c r="M14" s="42" t="s">
        <v>21</v>
      </c>
      <c r="N14" s="38" t="s">
        <v>22</v>
      </c>
      <c r="O14" s="23" t="s">
        <v>22</v>
      </c>
    </row>
    <row r="15" spans="2:15" ht="24.95" customHeight="1">
      <c r="B15" s="30" t="s">
        <v>27</v>
      </c>
      <c r="C15" s="19">
        <v>61.6</v>
      </c>
      <c r="D15" s="20">
        <v>2.9</v>
      </c>
      <c r="E15" s="21">
        <f t="shared" si="0"/>
        <v>5.9611964039329743</v>
      </c>
      <c r="F15" s="22">
        <f t="shared" si="9"/>
        <v>3.353172977212298</v>
      </c>
      <c r="G15" s="22">
        <f t="shared" si="2"/>
        <v>0.25312678288156026</v>
      </c>
      <c r="H15" s="23">
        <f t="shared" si="10"/>
        <v>0.14238381537087766</v>
      </c>
      <c r="I15" s="3"/>
      <c r="J15" s="42" t="s">
        <v>21</v>
      </c>
      <c r="K15" s="38" t="s">
        <v>22</v>
      </c>
      <c r="L15" s="23" t="s">
        <v>22</v>
      </c>
      <c r="M15" s="42" t="s">
        <v>21</v>
      </c>
      <c r="N15" s="38" t="s">
        <v>22</v>
      </c>
      <c r="O15" s="23" t="s">
        <v>22</v>
      </c>
    </row>
    <row r="16" spans="2:15" ht="24.95" customHeight="1" thickBot="1">
      <c r="B16" s="31" t="s">
        <v>28</v>
      </c>
      <c r="C16" s="24">
        <v>60.2</v>
      </c>
      <c r="D16" s="25">
        <v>3.3</v>
      </c>
      <c r="E16" s="26">
        <f t="shared" si="0"/>
        <v>5.7967972453794427</v>
      </c>
      <c r="F16" s="27">
        <f>E16/16*9</f>
        <v>3.2606984505259367</v>
      </c>
      <c r="G16" s="27">
        <f t="shared" si="2"/>
        <v>0.28805896209039566</v>
      </c>
      <c r="H16" s="28">
        <f>G16/16*9</f>
        <v>0.16203316617584756</v>
      </c>
      <c r="K16" s="43" t="s">
        <v>22</v>
      </c>
      <c r="L16" s="28" t="s">
        <v>22</v>
      </c>
      <c r="N16" s="43" t="s">
        <v>22</v>
      </c>
      <c r="O16" s="28" t="s">
        <v>22</v>
      </c>
    </row>
    <row r="17" spans="2:15" ht="24.95" customHeight="1" thickBot="1">
      <c r="B17" s="41"/>
      <c r="C17" s="39"/>
      <c r="D17" s="39"/>
      <c r="E17" s="40"/>
      <c r="F17" s="40"/>
      <c r="G17" s="40"/>
      <c r="H17" s="40"/>
    </row>
    <row r="18" spans="2:15" ht="24.95" customHeight="1">
      <c r="B18" s="68" t="s">
        <v>5</v>
      </c>
      <c r="C18" s="73" t="s">
        <v>6</v>
      </c>
      <c r="D18" s="74"/>
      <c r="E18" s="77" t="s">
        <v>7</v>
      </c>
      <c r="F18" s="78"/>
      <c r="G18" s="78"/>
      <c r="H18" s="79"/>
      <c r="J18" s="2" t="s">
        <v>29</v>
      </c>
      <c r="K18" s="71" t="s">
        <v>30</v>
      </c>
      <c r="L18" s="72"/>
      <c r="M18" s="2" t="s">
        <v>31</v>
      </c>
      <c r="N18" s="71" t="s">
        <v>32</v>
      </c>
      <c r="O18" s="72"/>
    </row>
    <row r="19" spans="2:15" ht="24.95" customHeight="1">
      <c r="B19" s="69"/>
      <c r="C19" s="75"/>
      <c r="D19" s="76"/>
      <c r="E19" s="80" t="s">
        <v>13</v>
      </c>
      <c r="F19" s="81"/>
      <c r="G19" s="82" t="s">
        <v>14</v>
      </c>
      <c r="H19" s="83"/>
      <c r="K19" s="84" t="s">
        <v>14</v>
      </c>
      <c r="L19" s="83"/>
      <c r="N19" s="84" t="s">
        <v>14</v>
      </c>
      <c r="O19" s="83"/>
    </row>
    <row r="20" spans="2:15" ht="24.95" customHeight="1" thickBot="1">
      <c r="B20" s="70"/>
      <c r="C20" s="9" t="s">
        <v>15</v>
      </c>
      <c r="D20" s="10" t="s">
        <v>16</v>
      </c>
      <c r="E20" s="11" t="s">
        <v>17</v>
      </c>
      <c r="F20" s="12" t="s">
        <v>18</v>
      </c>
      <c r="G20" s="13" t="s">
        <v>17</v>
      </c>
      <c r="H20" s="14" t="s">
        <v>18</v>
      </c>
      <c r="K20" s="44" t="s">
        <v>17</v>
      </c>
      <c r="L20" s="14" t="s">
        <v>18</v>
      </c>
      <c r="N20" s="44" t="s">
        <v>17</v>
      </c>
      <c r="O20" s="14" t="s">
        <v>18</v>
      </c>
    </row>
    <row r="21" spans="2:15" ht="24.95" customHeight="1" thickBot="1">
      <c r="B21" s="31" t="s">
        <v>33</v>
      </c>
      <c r="C21" s="24">
        <v>111</v>
      </c>
      <c r="D21" s="25">
        <v>75</v>
      </c>
      <c r="E21" s="26">
        <f t="shared" ref="E21" si="15">2*$C$4*TAN(RADIANS(C21/2))</f>
        <v>14.550090286724448</v>
      </c>
      <c r="F21" s="27">
        <f>2*$C$4*TAN(RADIANS(D21/2))</f>
        <v>7.6732698797896042</v>
      </c>
      <c r="G21" s="27" t="s">
        <v>22</v>
      </c>
      <c r="H21" s="28" t="s">
        <v>22</v>
      </c>
      <c r="K21" s="43">
        <f>E21/2</f>
        <v>7.2750451433622239</v>
      </c>
      <c r="L21" s="28">
        <f>F21/2</f>
        <v>3.8366349398948021</v>
      </c>
      <c r="N21" s="43">
        <f>E21/4</f>
        <v>3.6375225716811119</v>
      </c>
      <c r="O21" s="28">
        <f>F21/4</f>
        <v>1.918317469947401</v>
      </c>
    </row>
    <row r="22" spans="2:15" ht="24.95" customHeight="1">
      <c r="B22" s="41" t="s">
        <v>34</v>
      </c>
      <c r="C22" s="39"/>
      <c r="D22" s="39"/>
      <c r="E22" s="40"/>
      <c r="F22" s="40"/>
      <c r="G22" s="40"/>
      <c r="H22" s="40"/>
    </row>
  </sheetData>
  <mergeCells count="18">
    <mergeCell ref="G7:H7"/>
    <mergeCell ref="E6:H6"/>
    <mergeCell ref="K7:L7"/>
    <mergeCell ref="B6:B8"/>
    <mergeCell ref="B18:B20"/>
    <mergeCell ref="N6:O6"/>
    <mergeCell ref="N7:O7"/>
    <mergeCell ref="K18:L18"/>
    <mergeCell ref="N18:O18"/>
    <mergeCell ref="C18:D19"/>
    <mergeCell ref="E18:H18"/>
    <mergeCell ref="E19:F19"/>
    <mergeCell ref="G19:H19"/>
    <mergeCell ref="K19:L19"/>
    <mergeCell ref="N19:O19"/>
    <mergeCell ref="K6:L6"/>
    <mergeCell ref="C6:D7"/>
    <mergeCell ref="E7:F7"/>
  </mergeCells>
  <phoneticPr fontId="1"/>
  <pageMargins left="0.51181102362204722" right="0.51181102362204722" top="0.74803149606299213" bottom="0.74803149606299213" header="0.31496062992125984" footer="0.31496062992125984"/>
  <pageSetup paperSize="9" scale="74" orientation="portrait" r:id="rId1"/>
  <headerFooter alignWithMargins="0"/>
  <ignoredErrors>
    <ignoredError sqref="G9 G16 G12:G15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32"/>
  <sheetViews>
    <sheetView showGridLines="0" tabSelected="1" zoomScaleNormal="100" workbookViewId="0"/>
  </sheetViews>
  <sheetFormatPr defaultColWidth="15.625" defaultRowHeight="24.95" customHeight="1"/>
  <cols>
    <col min="1" max="1" width="1.625" style="2" customWidth="1"/>
    <col min="2" max="2" width="30.625" style="2" customWidth="1"/>
    <col min="3" max="8" width="15.625" style="2"/>
    <col min="9" max="10" width="15.625" style="2" hidden="1" customWidth="1"/>
    <col min="11" max="12" width="15.625" style="2"/>
    <col min="13" max="13" width="15.625" style="2" hidden="1" customWidth="1"/>
    <col min="14" max="16384" width="15.625" style="2"/>
  </cols>
  <sheetData>
    <row r="1" spans="2:15" ht="39.950000000000003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48</v>
      </c>
    </row>
    <row r="2" spans="2:15" ht="24.95" customHeight="1">
      <c r="C2" s="3"/>
      <c r="D2" s="3"/>
      <c r="E2" s="4"/>
    </row>
    <row r="3" spans="2:15" ht="24.95" customHeight="1" thickBot="1">
      <c r="B3" s="5" t="s">
        <v>2</v>
      </c>
      <c r="C3" s="3"/>
      <c r="D3" s="3"/>
      <c r="E3" s="4"/>
    </row>
    <row r="4" spans="2:15" ht="24.95" customHeight="1">
      <c r="B4" s="85" t="s">
        <v>3</v>
      </c>
      <c r="C4" s="87">
        <v>10</v>
      </c>
      <c r="D4" s="89" t="s">
        <v>4</v>
      </c>
    </row>
    <row r="5" spans="2:15" ht="24.95" customHeight="1" thickBot="1">
      <c r="B5" s="86"/>
      <c r="C5" s="88"/>
      <c r="D5" s="90"/>
    </row>
    <row r="6" spans="2:15" ht="24.95" customHeight="1">
      <c r="B6" s="47"/>
      <c r="C6" s="48"/>
      <c r="D6" s="49"/>
    </row>
    <row r="7" spans="2:15" ht="24.95" customHeight="1" thickBot="1">
      <c r="C7" s="3"/>
      <c r="D7" s="3"/>
    </row>
    <row r="8" spans="2:15" ht="24.95" customHeight="1">
      <c r="B8" s="68" t="s">
        <v>5</v>
      </c>
      <c r="C8" s="73" t="s">
        <v>6</v>
      </c>
      <c r="D8" s="74"/>
      <c r="E8" s="77" t="s">
        <v>7</v>
      </c>
      <c r="F8" s="78"/>
      <c r="G8" s="78"/>
      <c r="H8" s="79"/>
      <c r="I8" s="2" t="s">
        <v>8</v>
      </c>
      <c r="J8" s="2" t="s">
        <v>9</v>
      </c>
      <c r="K8" s="71" t="s">
        <v>10</v>
      </c>
      <c r="L8" s="72"/>
      <c r="M8" s="2" t="s">
        <v>11</v>
      </c>
      <c r="N8" s="71" t="s">
        <v>12</v>
      </c>
      <c r="O8" s="72"/>
    </row>
    <row r="9" spans="2:15" ht="24.95" customHeight="1">
      <c r="B9" s="69"/>
      <c r="C9" s="75"/>
      <c r="D9" s="76"/>
      <c r="E9" s="80" t="s">
        <v>13</v>
      </c>
      <c r="F9" s="81"/>
      <c r="G9" s="82" t="s">
        <v>14</v>
      </c>
      <c r="H9" s="83"/>
      <c r="K9" s="66" t="s">
        <v>14</v>
      </c>
      <c r="L9" s="67"/>
      <c r="N9" s="66" t="s">
        <v>14</v>
      </c>
      <c r="O9" s="67"/>
    </row>
    <row r="10" spans="2:15" ht="24.95" customHeight="1" thickBot="1">
      <c r="B10" s="70"/>
      <c r="C10" s="9" t="s">
        <v>15</v>
      </c>
      <c r="D10" s="10" t="s">
        <v>16</v>
      </c>
      <c r="E10" s="11" t="s">
        <v>17</v>
      </c>
      <c r="F10" s="12" t="s">
        <v>18</v>
      </c>
      <c r="G10" s="13" t="s">
        <v>17</v>
      </c>
      <c r="H10" s="14" t="s">
        <v>18</v>
      </c>
      <c r="K10" s="44" t="s">
        <v>17</v>
      </c>
      <c r="L10" s="14" t="s">
        <v>18</v>
      </c>
      <c r="N10" s="44" t="s">
        <v>17</v>
      </c>
      <c r="O10" s="14" t="s">
        <v>18</v>
      </c>
    </row>
    <row r="11" spans="2:15" ht="24.95" customHeight="1">
      <c r="B11" s="29" t="s">
        <v>40</v>
      </c>
      <c r="C11" s="15">
        <v>75.099999999999994</v>
      </c>
      <c r="D11" s="16">
        <v>4</v>
      </c>
      <c r="E11" s="37">
        <f>2*$C$4*TAN(RADIANS(C11/2))</f>
        <v>15.374287976312651</v>
      </c>
      <c r="F11" s="17">
        <f t="shared" ref="F11:F22" si="0">E11/16*9</f>
        <v>8.6480369866758657</v>
      </c>
      <c r="G11" s="17">
        <f t="shared" ref="G11:G21" si="1">2*$C$4*TAN(RADIANS(D11/2))</f>
        <v>0.69841538983495455</v>
      </c>
      <c r="H11" s="18">
        <f>G11/16*9</f>
        <v>0.39285865678216192</v>
      </c>
      <c r="I11" s="58">
        <v>20</v>
      </c>
      <c r="J11" s="58">
        <v>32</v>
      </c>
      <c r="K11" s="45">
        <f t="shared" ref="K11:K22" si="2">G11*I11/J11</f>
        <v>0.43650961864684656</v>
      </c>
      <c r="L11" s="46">
        <f t="shared" ref="L11" si="3">K11/16*9</f>
        <v>0.2455366604888512</v>
      </c>
      <c r="M11" s="58">
        <v>24</v>
      </c>
      <c r="N11" s="45">
        <f>G11*I11/M11</f>
        <v>0.58201282486246209</v>
      </c>
      <c r="O11" s="46">
        <f t="shared" ref="O11" si="4">N11/16*9</f>
        <v>0.3273822139851349</v>
      </c>
    </row>
    <row r="12" spans="2:15" ht="24.95" customHeight="1">
      <c r="B12" s="30" t="s">
        <v>41</v>
      </c>
      <c r="C12" s="19">
        <v>75.099999999999994</v>
      </c>
      <c r="D12" s="20">
        <v>4</v>
      </c>
      <c r="E12" s="38">
        <f>2*$C$4*TAN(RADIANS(C12/2))</f>
        <v>15.374287976312651</v>
      </c>
      <c r="F12" s="22">
        <f t="shared" ref="F12" si="5">E12/16*9</f>
        <v>8.6480369866758657</v>
      </c>
      <c r="G12" s="22">
        <f t="shared" ref="G12" si="6">2*$C$4*TAN(RADIANS(D12/2))</f>
        <v>0.69841538983495455</v>
      </c>
      <c r="H12" s="23">
        <f>G12/16*9</f>
        <v>0.39285865678216192</v>
      </c>
      <c r="I12" s="59">
        <v>20</v>
      </c>
      <c r="J12" s="59">
        <v>32</v>
      </c>
      <c r="K12" s="38">
        <f t="shared" ref="K12" si="7">G12*I12/J12</f>
        <v>0.43650961864684656</v>
      </c>
      <c r="L12" s="23">
        <f t="shared" ref="L12" si="8">K12/16*9</f>
        <v>0.2455366604888512</v>
      </c>
      <c r="M12" s="59">
        <v>24</v>
      </c>
      <c r="N12" s="38">
        <f>G12*I12/M12</f>
        <v>0.58201282486246209</v>
      </c>
      <c r="O12" s="23">
        <f t="shared" ref="O12" si="9">N12/16*9</f>
        <v>0.3273822139851349</v>
      </c>
    </row>
    <row r="13" spans="2:15" ht="24.95" customHeight="1">
      <c r="B13" s="30" t="s">
        <v>20</v>
      </c>
      <c r="C13" s="19">
        <v>74.099999999999994</v>
      </c>
      <c r="D13" s="20">
        <v>3.3</v>
      </c>
      <c r="E13" s="38">
        <f t="shared" ref="E13:E25" si="10">2*$C$4*TAN(RADIANS(C13/2))</f>
        <v>15.098463050274471</v>
      </c>
      <c r="F13" s="22">
        <f t="shared" si="0"/>
        <v>8.4928854657793895</v>
      </c>
      <c r="G13" s="22">
        <f>2*$C$4*TAN(RADIANS(D13/2))</f>
        <v>0.57611792418079133</v>
      </c>
      <c r="H13" s="23">
        <f t="shared" ref="H13:H22" si="11">G13/16*9</f>
        <v>0.32406633235169513</v>
      </c>
      <c r="I13" s="60">
        <v>24</v>
      </c>
      <c r="J13" s="60">
        <v>36</v>
      </c>
      <c r="K13" s="38">
        <f t="shared" si="2"/>
        <v>0.38407861612052752</v>
      </c>
      <c r="L13" s="23">
        <f t="shared" ref="L13" si="12">K13/16*9</f>
        <v>0.21604422156779673</v>
      </c>
      <c r="M13" s="59">
        <v>28</v>
      </c>
      <c r="N13" s="38">
        <f>G13*I13/M13</f>
        <v>0.49381536358353539</v>
      </c>
      <c r="O13" s="23">
        <f t="shared" ref="O13" si="13">N13/16*9</f>
        <v>0.27777114201573866</v>
      </c>
    </row>
    <row r="14" spans="2:15" ht="24.95" customHeight="1">
      <c r="B14" s="30" t="s">
        <v>38</v>
      </c>
      <c r="C14" s="19">
        <v>75.099999999999994</v>
      </c>
      <c r="D14" s="20">
        <v>4</v>
      </c>
      <c r="E14" s="38">
        <f t="shared" ref="E14" si="14">2*$C$4*TAN(RADIANS(C14/2))</f>
        <v>15.374287976312651</v>
      </c>
      <c r="F14" s="22">
        <f t="shared" ref="F14" si="15">E14/16*9</f>
        <v>8.6480369866758657</v>
      </c>
      <c r="G14" s="22">
        <f>2*$C$4*TAN(RADIANS(D14/2))</f>
        <v>0.69841538983495455</v>
      </c>
      <c r="H14" s="23">
        <f t="shared" ref="H14" si="16">G14/16*9</f>
        <v>0.39285865678216192</v>
      </c>
      <c r="I14" s="60">
        <v>20</v>
      </c>
      <c r="J14" s="60">
        <v>32</v>
      </c>
      <c r="K14" s="38">
        <f t="shared" ref="K14" si="17">G14*I14/J14</f>
        <v>0.43650961864684656</v>
      </c>
      <c r="L14" s="23">
        <f t="shared" ref="L14" si="18">K14/16*9</f>
        <v>0.2455366604888512</v>
      </c>
      <c r="M14" s="60" t="s">
        <v>21</v>
      </c>
      <c r="N14" s="50" t="s">
        <v>22</v>
      </c>
      <c r="O14" s="56" t="s">
        <v>22</v>
      </c>
    </row>
    <row r="15" spans="2:15" ht="24.95" customHeight="1">
      <c r="B15" s="30" t="s">
        <v>39</v>
      </c>
      <c r="C15" s="19">
        <v>60.2</v>
      </c>
      <c r="D15" s="20">
        <v>3.3</v>
      </c>
      <c r="E15" s="21">
        <f t="shared" si="10"/>
        <v>11.593594490758885</v>
      </c>
      <c r="F15" s="22">
        <f t="shared" si="0"/>
        <v>6.5213969010518733</v>
      </c>
      <c r="G15" s="22">
        <f>2*$C$4*TAN(RADIANS(D15/2))</f>
        <v>0.57611792418079133</v>
      </c>
      <c r="H15" s="23">
        <f t="shared" si="11"/>
        <v>0.32406633235169513</v>
      </c>
      <c r="I15" s="59"/>
      <c r="J15" s="60" t="s">
        <v>21</v>
      </c>
      <c r="K15" s="50" t="s">
        <v>22</v>
      </c>
      <c r="L15" s="55" t="s">
        <v>22</v>
      </c>
      <c r="M15" s="60" t="s">
        <v>21</v>
      </c>
      <c r="N15" s="50" t="s">
        <v>22</v>
      </c>
      <c r="O15" s="56" t="s">
        <v>22</v>
      </c>
    </row>
    <row r="16" spans="2:15" ht="24.95" customHeight="1">
      <c r="B16" s="30" t="s">
        <v>35</v>
      </c>
      <c r="C16" s="19">
        <v>74.099999999999994</v>
      </c>
      <c r="D16" s="20">
        <v>3.3</v>
      </c>
      <c r="E16" s="21">
        <f t="shared" ref="E16" si="19">2*$C$4*TAN(RADIANS(C16/2))</f>
        <v>15.098463050274471</v>
      </c>
      <c r="F16" s="22">
        <f t="shared" ref="F16" si="20">E16/16*9</f>
        <v>8.4928854657793895</v>
      </c>
      <c r="G16" s="22">
        <f>2*$C$4*TAN(RADIANS(D16/2))</f>
        <v>0.57611792418079133</v>
      </c>
      <c r="H16" s="23">
        <f t="shared" ref="H16" si="21">G16/16*9</f>
        <v>0.32406633235169513</v>
      </c>
      <c r="I16" s="59">
        <v>24</v>
      </c>
      <c r="J16" s="60">
        <v>36</v>
      </c>
      <c r="K16" s="38">
        <f t="shared" ref="K16" si="22">G16*I16/J16</f>
        <v>0.38407861612052752</v>
      </c>
      <c r="L16" s="23">
        <f t="shared" ref="L16" si="23">K16/16*9</f>
        <v>0.21604422156779673</v>
      </c>
      <c r="M16" s="61">
        <v>28</v>
      </c>
      <c r="N16" s="38">
        <f>G16*I16/M16</f>
        <v>0.49381536358353539</v>
      </c>
      <c r="O16" s="23">
        <f t="shared" ref="O16" si="24">N16/16*9</f>
        <v>0.27777114201573866</v>
      </c>
    </row>
    <row r="17" spans="2:15" ht="24.95" customHeight="1">
      <c r="B17" s="30" t="s">
        <v>24</v>
      </c>
      <c r="C17" s="19">
        <v>65.099999999999994</v>
      </c>
      <c r="D17" s="20">
        <v>3.2</v>
      </c>
      <c r="E17" s="21">
        <f t="shared" si="10"/>
        <v>12.765955731150827</v>
      </c>
      <c r="F17" s="22">
        <f t="shared" si="0"/>
        <v>7.18085009877234</v>
      </c>
      <c r="G17" s="22">
        <f t="shared" si="1"/>
        <v>0.55865058393174993</v>
      </c>
      <c r="H17" s="23">
        <f t="shared" si="11"/>
        <v>0.31424095346160935</v>
      </c>
      <c r="I17" s="59">
        <v>20</v>
      </c>
      <c r="J17" s="59">
        <v>30</v>
      </c>
      <c r="K17" s="38">
        <f t="shared" si="2"/>
        <v>0.37243372262116664</v>
      </c>
      <c r="L17" s="23">
        <f t="shared" ref="L17:L21" si="25">K17/16*9</f>
        <v>0.20949396897440623</v>
      </c>
      <c r="M17" s="59">
        <v>22</v>
      </c>
      <c r="N17" s="38">
        <f>G17*I17/M17</f>
        <v>0.50786416721068184</v>
      </c>
      <c r="O17" s="23">
        <f t="shared" ref="O17" si="26">N17/16*9</f>
        <v>0.28567359405600856</v>
      </c>
    </row>
    <row r="18" spans="2:15" ht="24.95" customHeight="1">
      <c r="B18" s="30" t="s">
        <v>36</v>
      </c>
      <c r="C18" s="19">
        <v>74.099999999999994</v>
      </c>
      <c r="D18" s="20">
        <v>3.3</v>
      </c>
      <c r="E18" s="21">
        <f t="shared" ref="E18:E19" si="27">2*$C$4*TAN(RADIANS(C18/2))</f>
        <v>15.098463050274471</v>
      </c>
      <c r="F18" s="22">
        <f t="shared" ref="F18:F19" si="28">E18/16*9</f>
        <v>8.4928854657793895</v>
      </c>
      <c r="G18" s="22">
        <f t="shared" ref="G18:G19" si="29">2*$C$4*TAN(RADIANS(D18/2))</f>
        <v>0.57611792418079133</v>
      </c>
      <c r="H18" s="23">
        <f t="shared" ref="H18:H19" si="30">G18/16*9</f>
        <v>0.32406633235169513</v>
      </c>
      <c r="I18" s="59">
        <v>24</v>
      </c>
      <c r="J18" s="60">
        <v>36</v>
      </c>
      <c r="K18" s="38">
        <f>G18*I18/J18</f>
        <v>0.38407861612052752</v>
      </c>
      <c r="L18" s="23">
        <f t="shared" ref="L18:L19" si="31">K18/16*9</f>
        <v>0.21604422156779673</v>
      </c>
      <c r="M18" s="61">
        <v>28</v>
      </c>
      <c r="N18" s="38">
        <f t="shared" ref="N18:N19" si="32">G18*I18/M18</f>
        <v>0.49381536358353539</v>
      </c>
      <c r="O18" s="23">
        <f t="shared" ref="O18:O19" si="33">N18/16*9</f>
        <v>0.27777114201573866</v>
      </c>
    </row>
    <row r="19" spans="2:15" ht="24.95" customHeight="1">
      <c r="B19" s="30" t="s">
        <v>37</v>
      </c>
      <c r="C19" s="19">
        <v>74.099999999999994</v>
      </c>
      <c r="D19" s="20">
        <v>3.3</v>
      </c>
      <c r="E19" s="21">
        <f t="shared" si="27"/>
        <v>15.098463050274471</v>
      </c>
      <c r="F19" s="22">
        <f t="shared" si="28"/>
        <v>8.4928854657793895</v>
      </c>
      <c r="G19" s="22">
        <f t="shared" si="29"/>
        <v>0.57611792418079133</v>
      </c>
      <c r="H19" s="23">
        <f t="shared" si="30"/>
        <v>0.32406633235169513</v>
      </c>
      <c r="I19" s="59">
        <v>24</v>
      </c>
      <c r="J19" s="60">
        <v>36</v>
      </c>
      <c r="K19" s="38">
        <f t="shared" ref="K19" si="34">G19*I19/J19</f>
        <v>0.38407861612052752</v>
      </c>
      <c r="L19" s="23">
        <f t="shared" si="31"/>
        <v>0.21604422156779673</v>
      </c>
      <c r="M19" s="61">
        <v>28</v>
      </c>
      <c r="N19" s="38">
        <f t="shared" si="32"/>
        <v>0.49381536358353539</v>
      </c>
      <c r="O19" s="23">
        <f t="shared" si="33"/>
        <v>0.27777114201573866</v>
      </c>
    </row>
    <row r="20" spans="2:15" ht="24.95" customHeight="1">
      <c r="B20" s="30" t="s">
        <v>25</v>
      </c>
      <c r="C20" s="19">
        <v>65.099999999999994</v>
      </c>
      <c r="D20" s="20">
        <v>3.2</v>
      </c>
      <c r="E20" s="21">
        <f t="shared" si="10"/>
        <v>12.765955731150827</v>
      </c>
      <c r="F20" s="22">
        <f t="shared" si="0"/>
        <v>7.18085009877234</v>
      </c>
      <c r="G20" s="22">
        <f t="shared" si="1"/>
        <v>0.55865058393174993</v>
      </c>
      <c r="H20" s="23">
        <f t="shared" si="11"/>
        <v>0.31424095346160935</v>
      </c>
      <c r="I20" s="59">
        <v>20</v>
      </c>
      <c r="J20" s="59">
        <v>30</v>
      </c>
      <c r="K20" s="38">
        <f t="shared" si="2"/>
        <v>0.37243372262116664</v>
      </c>
      <c r="L20" s="23">
        <f t="shared" si="25"/>
        <v>0.20949396897440623</v>
      </c>
      <c r="M20" s="60" t="s">
        <v>21</v>
      </c>
      <c r="N20" s="50" t="s">
        <v>22</v>
      </c>
      <c r="O20" s="51" t="s">
        <v>22</v>
      </c>
    </row>
    <row r="21" spans="2:15" ht="24.95" customHeight="1">
      <c r="B21" s="30" t="s">
        <v>26</v>
      </c>
      <c r="C21" s="19">
        <v>61.6</v>
      </c>
      <c r="D21" s="20">
        <v>2.1</v>
      </c>
      <c r="E21" s="21">
        <f t="shared" si="10"/>
        <v>11.922392807865949</v>
      </c>
      <c r="F21" s="22">
        <f t="shared" si="0"/>
        <v>6.706345954424596</v>
      </c>
      <c r="G21" s="22">
        <f t="shared" si="1"/>
        <v>0.36656017911395772</v>
      </c>
      <c r="H21" s="23">
        <f t="shared" si="11"/>
        <v>0.20619010075160121</v>
      </c>
      <c r="I21" s="59">
        <v>30</v>
      </c>
      <c r="J21" s="59">
        <v>40</v>
      </c>
      <c r="K21" s="38">
        <f t="shared" si="2"/>
        <v>0.27492013433546825</v>
      </c>
      <c r="L21" s="23">
        <f t="shared" si="25"/>
        <v>0.1546425755637009</v>
      </c>
      <c r="M21" s="60" t="s">
        <v>21</v>
      </c>
      <c r="N21" s="50" t="s">
        <v>22</v>
      </c>
      <c r="O21" s="51" t="s">
        <v>22</v>
      </c>
    </row>
    <row r="22" spans="2:15" ht="24.95" customHeight="1">
      <c r="B22" s="30" t="s">
        <v>27</v>
      </c>
      <c r="C22" s="19">
        <v>61.6</v>
      </c>
      <c r="D22" s="20">
        <v>2.9</v>
      </c>
      <c r="E22" s="21">
        <f t="shared" si="10"/>
        <v>11.922392807865949</v>
      </c>
      <c r="F22" s="22">
        <f t="shared" si="0"/>
        <v>6.706345954424596</v>
      </c>
      <c r="G22" s="22">
        <f>2*$C$4*TAN(RADIANS(D22/2))</f>
        <v>0.50625356576312053</v>
      </c>
      <c r="H22" s="23">
        <f t="shared" si="11"/>
        <v>0.28476763074175532</v>
      </c>
      <c r="I22" s="59">
        <v>22</v>
      </c>
      <c r="J22" s="60">
        <v>30</v>
      </c>
      <c r="K22" s="38">
        <f t="shared" si="2"/>
        <v>0.37125261489295508</v>
      </c>
      <c r="L22" s="23">
        <f>K22/16*9</f>
        <v>0.20882959587728722</v>
      </c>
      <c r="M22" s="60" t="s">
        <v>21</v>
      </c>
      <c r="N22" s="50" t="s">
        <v>22</v>
      </c>
      <c r="O22" s="51" t="s">
        <v>22</v>
      </c>
    </row>
    <row r="23" spans="2:15" ht="24.95" customHeight="1">
      <c r="B23" s="30" t="s">
        <v>42</v>
      </c>
      <c r="C23" s="19">
        <v>71</v>
      </c>
      <c r="D23" s="20">
        <v>6</v>
      </c>
      <c r="E23" s="21">
        <f t="shared" ref="E23:E24" si="35">2*$C$4*TAN(RADIANS(C23/2))</f>
        <v>14.265861357940107</v>
      </c>
      <c r="F23" s="22">
        <f t="shared" ref="F23:F24" si="36">E23/16*9</f>
        <v>8.0245470138413104</v>
      </c>
      <c r="G23" s="22">
        <f t="shared" ref="G23:G24" si="37">2*$C$4*TAN(RADIANS(D23/2))</f>
        <v>1.0481555856608242</v>
      </c>
      <c r="H23" s="23">
        <f t="shared" ref="H23:H24" si="38">G23/16*9</f>
        <v>0.58958751693421363</v>
      </c>
      <c r="I23" s="59">
        <v>12</v>
      </c>
      <c r="J23" s="60">
        <v>15.96</v>
      </c>
      <c r="K23" s="38">
        <f t="shared" ref="K23:K24" si="39">G23*I23/J23</f>
        <v>0.78808690651189783</v>
      </c>
      <c r="L23" s="23">
        <f t="shared" ref="L23:L24" si="40">K23/16*9</f>
        <v>0.44329888491294256</v>
      </c>
      <c r="M23" s="62">
        <v>15.96</v>
      </c>
      <c r="N23" s="38">
        <f t="shared" ref="N23" si="41">G23*I23/M23</f>
        <v>0.78808690651189783</v>
      </c>
      <c r="O23" s="23">
        <f t="shared" ref="O23" si="42">N23/16*9</f>
        <v>0.44329888491294256</v>
      </c>
    </row>
    <row r="24" spans="2:15" ht="24.95" customHeight="1">
      <c r="B24" s="30" t="s">
        <v>43</v>
      </c>
      <c r="C24" s="19">
        <v>71</v>
      </c>
      <c r="D24" s="20">
        <v>6</v>
      </c>
      <c r="E24" s="21">
        <f t="shared" si="35"/>
        <v>14.265861357940107</v>
      </c>
      <c r="F24" s="22">
        <f t="shared" si="36"/>
        <v>8.0245470138413104</v>
      </c>
      <c r="G24" s="22">
        <f t="shared" si="37"/>
        <v>1.0481555856608242</v>
      </c>
      <c r="H24" s="23">
        <f t="shared" si="38"/>
        <v>0.58958751693421363</v>
      </c>
      <c r="I24" s="59">
        <v>12</v>
      </c>
      <c r="J24" s="60">
        <v>15.96</v>
      </c>
      <c r="K24" s="38">
        <f t="shared" si="39"/>
        <v>0.78808690651189783</v>
      </c>
      <c r="L24" s="23">
        <f t="shared" si="40"/>
        <v>0.44329888491294256</v>
      </c>
      <c r="M24" s="60" t="s">
        <v>21</v>
      </c>
      <c r="N24" s="50" t="s">
        <v>22</v>
      </c>
      <c r="O24" s="51" t="s">
        <v>22</v>
      </c>
    </row>
    <row r="25" spans="2:15" ht="24.95" customHeight="1" thickBot="1">
      <c r="B25" s="31" t="s">
        <v>28</v>
      </c>
      <c r="C25" s="24">
        <v>60.2</v>
      </c>
      <c r="D25" s="25">
        <v>3.3</v>
      </c>
      <c r="E25" s="26">
        <f t="shared" si="10"/>
        <v>11.593594490758885</v>
      </c>
      <c r="F25" s="27">
        <f>E25/16*9</f>
        <v>6.5213969010518733</v>
      </c>
      <c r="G25" s="27">
        <f>2*$C$4*TAN(RADIANS(D25/2))</f>
        <v>0.57611792418079133</v>
      </c>
      <c r="H25" s="28">
        <f>G25/16*9</f>
        <v>0.32406633235169513</v>
      </c>
      <c r="I25" s="63"/>
      <c r="J25" s="64" t="s">
        <v>21</v>
      </c>
      <c r="K25" s="52" t="s">
        <v>22</v>
      </c>
      <c r="L25" s="53" t="s">
        <v>22</v>
      </c>
      <c r="M25" s="65"/>
      <c r="N25" s="52" t="s">
        <v>22</v>
      </c>
      <c r="O25" s="53" t="s">
        <v>22</v>
      </c>
    </row>
    <row r="26" spans="2:15" ht="24.95" customHeight="1">
      <c r="B26" s="57" t="s">
        <v>44</v>
      </c>
      <c r="C26" s="39"/>
      <c r="D26" s="39"/>
      <c r="E26" s="40"/>
      <c r="F26" s="40"/>
      <c r="G26" s="40"/>
      <c r="H26" s="40"/>
      <c r="J26" s="42"/>
      <c r="K26" s="40"/>
      <c r="L26" s="40"/>
      <c r="N26" s="40"/>
      <c r="O26" s="40"/>
    </row>
    <row r="27" spans="2:15" ht="24.95" customHeight="1" thickBot="1">
      <c r="B27" s="41"/>
      <c r="C27" s="39"/>
      <c r="D27" s="39"/>
      <c r="E27" s="40"/>
      <c r="F27" s="40"/>
      <c r="G27" s="40"/>
      <c r="H27" s="40"/>
    </row>
    <row r="28" spans="2:15" ht="24.95" customHeight="1">
      <c r="B28" s="68" t="s">
        <v>5</v>
      </c>
      <c r="C28" s="73" t="s">
        <v>6</v>
      </c>
      <c r="D28" s="74"/>
      <c r="E28" s="77" t="s">
        <v>7</v>
      </c>
      <c r="F28" s="78"/>
      <c r="G28" s="78"/>
      <c r="H28" s="79"/>
      <c r="J28" s="2" t="s">
        <v>29</v>
      </c>
      <c r="K28" s="71" t="s">
        <v>30</v>
      </c>
      <c r="L28" s="72"/>
      <c r="M28" s="2" t="s">
        <v>31</v>
      </c>
      <c r="N28" s="71" t="s">
        <v>32</v>
      </c>
      <c r="O28" s="72"/>
    </row>
    <row r="29" spans="2:15" ht="24.95" customHeight="1">
      <c r="B29" s="69"/>
      <c r="C29" s="75"/>
      <c r="D29" s="76"/>
      <c r="E29" s="80" t="s">
        <v>13</v>
      </c>
      <c r="F29" s="81"/>
      <c r="G29" s="82" t="s">
        <v>14</v>
      </c>
      <c r="H29" s="83"/>
      <c r="K29" s="84" t="s">
        <v>14</v>
      </c>
      <c r="L29" s="83"/>
      <c r="N29" s="84" t="s">
        <v>14</v>
      </c>
      <c r="O29" s="83"/>
    </row>
    <row r="30" spans="2:15" ht="24.95" customHeight="1" thickBot="1">
      <c r="B30" s="70"/>
      <c r="C30" s="9" t="s">
        <v>15</v>
      </c>
      <c r="D30" s="10" t="s">
        <v>16</v>
      </c>
      <c r="E30" s="11" t="s">
        <v>17</v>
      </c>
      <c r="F30" s="12" t="s">
        <v>18</v>
      </c>
      <c r="G30" s="13" t="s">
        <v>17</v>
      </c>
      <c r="H30" s="14" t="s">
        <v>18</v>
      </c>
      <c r="K30" s="44" t="s">
        <v>17</v>
      </c>
      <c r="L30" s="14" t="s">
        <v>18</v>
      </c>
      <c r="N30" s="44" t="s">
        <v>17</v>
      </c>
      <c r="O30" s="14" t="s">
        <v>18</v>
      </c>
    </row>
    <row r="31" spans="2:15" ht="24.95" customHeight="1" thickBot="1">
      <c r="B31" s="31" t="s">
        <v>33</v>
      </c>
      <c r="C31" s="24">
        <v>111</v>
      </c>
      <c r="D31" s="25">
        <v>75</v>
      </c>
      <c r="E31" s="26">
        <f t="shared" ref="E31" si="43">2*$C$4*TAN(RADIANS(C31/2))</f>
        <v>29.100180573448895</v>
      </c>
      <c r="F31" s="27">
        <f>2*$C$4*TAN(RADIANS(D31/2))</f>
        <v>15.346539759579208</v>
      </c>
      <c r="G31" s="54" t="s">
        <v>22</v>
      </c>
      <c r="H31" s="53" t="s">
        <v>22</v>
      </c>
      <c r="K31" s="43">
        <f>E31/2</f>
        <v>14.550090286724448</v>
      </c>
      <c r="L31" s="28">
        <f>F31/2</f>
        <v>7.6732698797896042</v>
      </c>
      <c r="N31" s="43">
        <f>E31/4</f>
        <v>7.2750451433622239</v>
      </c>
      <c r="O31" s="28">
        <f>F31/4</f>
        <v>3.8366349398948021</v>
      </c>
    </row>
    <row r="32" spans="2:15" ht="24.95" customHeight="1">
      <c r="B32" s="57" t="s">
        <v>34</v>
      </c>
      <c r="C32" s="39"/>
      <c r="D32" s="39"/>
      <c r="E32" s="40"/>
      <c r="F32" s="40"/>
      <c r="G32" s="40"/>
      <c r="H32" s="40"/>
    </row>
  </sheetData>
  <sheetProtection algorithmName="SHA-512" hashValue="enODLBrAFeTIv8qs8TwBA1EJk0jFHJK9ESXuEFh7v4bLWGDVUm8lVibsFFCz9fs3W99xM1yeTVu1hXgAI31kpA==" saltValue="G+fLhsaGwv61K57kq2wlqA==" spinCount="100000" sheet="1" objects="1" scenarios="1"/>
  <mergeCells count="21">
    <mergeCell ref="B4:B5"/>
    <mergeCell ref="C4:C5"/>
    <mergeCell ref="D4:D5"/>
    <mergeCell ref="B28:B30"/>
    <mergeCell ref="C28:D29"/>
    <mergeCell ref="B8:B10"/>
    <mergeCell ref="C8:D9"/>
    <mergeCell ref="E28:H28"/>
    <mergeCell ref="K28:L28"/>
    <mergeCell ref="N28:O28"/>
    <mergeCell ref="E29:F29"/>
    <mergeCell ref="G29:H29"/>
    <mergeCell ref="K29:L29"/>
    <mergeCell ref="N29:O29"/>
    <mergeCell ref="E8:H8"/>
    <mergeCell ref="K8:L8"/>
    <mergeCell ref="N8:O8"/>
    <mergeCell ref="E9:F9"/>
    <mergeCell ref="G9:H9"/>
    <mergeCell ref="K9:L9"/>
    <mergeCell ref="N9:O9"/>
  </mergeCells>
  <phoneticPr fontId="1"/>
  <pageMargins left="0.51181102362204722" right="0.51181102362204722" top="0.74803149606299213" bottom="0.74803149606299213" header="0.31496062992125984" footer="0.31496062992125984"/>
  <pageSetup paperSize="9" scale="3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E34F2-CF9D-480B-8BE4-8ECD67B73523}">
  <sheetPr>
    <pageSetUpPr fitToPage="1"/>
  </sheetPr>
  <dimension ref="B1:O32"/>
  <sheetViews>
    <sheetView showGridLines="0" zoomScaleNormal="100" workbookViewId="0"/>
  </sheetViews>
  <sheetFormatPr defaultColWidth="15.625" defaultRowHeight="24.95" customHeight="1"/>
  <cols>
    <col min="1" max="1" width="1.625" style="2" customWidth="1"/>
    <col min="2" max="2" width="30.625" style="2" customWidth="1"/>
    <col min="3" max="8" width="15.625" style="2"/>
    <col min="9" max="10" width="15.625" style="2" hidden="1" customWidth="1"/>
    <col min="11" max="12" width="15.625" style="2"/>
    <col min="13" max="13" width="15.625" style="2" hidden="1" customWidth="1"/>
    <col min="14" max="16384" width="15.625" style="2"/>
  </cols>
  <sheetData>
    <row r="1" spans="2:15" ht="39.950000000000003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48</v>
      </c>
    </row>
    <row r="2" spans="2:15" ht="24.95" customHeight="1">
      <c r="C2" s="3"/>
      <c r="D2" s="3"/>
      <c r="E2" s="4"/>
    </row>
    <row r="3" spans="2:15" ht="24.95" customHeight="1" thickBot="1">
      <c r="B3" s="5" t="s">
        <v>2</v>
      </c>
      <c r="C3" s="3"/>
      <c r="D3" s="3"/>
      <c r="E3" s="4"/>
    </row>
    <row r="4" spans="2:15" ht="24.95" customHeight="1">
      <c r="B4" s="85" t="s">
        <v>3</v>
      </c>
      <c r="C4" s="87">
        <v>10</v>
      </c>
      <c r="D4" s="89" t="s">
        <v>45</v>
      </c>
    </row>
    <row r="5" spans="2:15" ht="24.95" customHeight="1" thickBot="1">
      <c r="B5" s="86"/>
      <c r="C5" s="88"/>
      <c r="D5" s="90"/>
    </row>
    <row r="6" spans="2:15" ht="24.95" customHeight="1">
      <c r="B6" s="47"/>
      <c r="C6" s="48"/>
      <c r="D6" s="49"/>
    </row>
    <row r="7" spans="2:15" ht="24.95" customHeight="1" thickBot="1">
      <c r="C7" s="3"/>
      <c r="D7" s="3"/>
    </row>
    <row r="8" spans="2:15" ht="24.95" customHeight="1">
      <c r="B8" s="68" t="s">
        <v>5</v>
      </c>
      <c r="C8" s="73" t="s">
        <v>6</v>
      </c>
      <c r="D8" s="74"/>
      <c r="E8" s="77" t="s">
        <v>7</v>
      </c>
      <c r="F8" s="78"/>
      <c r="G8" s="78"/>
      <c r="H8" s="79"/>
      <c r="I8" s="2" t="s">
        <v>8</v>
      </c>
      <c r="J8" s="2" t="s">
        <v>9</v>
      </c>
      <c r="K8" s="71" t="s">
        <v>10</v>
      </c>
      <c r="L8" s="72"/>
      <c r="M8" s="2" t="s">
        <v>11</v>
      </c>
      <c r="N8" s="71" t="s">
        <v>12</v>
      </c>
      <c r="O8" s="72"/>
    </row>
    <row r="9" spans="2:15" ht="24.95" customHeight="1">
      <c r="B9" s="69"/>
      <c r="C9" s="75"/>
      <c r="D9" s="76"/>
      <c r="E9" s="80" t="s">
        <v>13</v>
      </c>
      <c r="F9" s="81"/>
      <c r="G9" s="82" t="s">
        <v>14</v>
      </c>
      <c r="H9" s="83"/>
      <c r="K9" s="66" t="s">
        <v>14</v>
      </c>
      <c r="L9" s="67"/>
      <c r="N9" s="66" t="s">
        <v>14</v>
      </c>
      <c r="O9" s="67"/>
    </row>
    <row r="10" spans="2:15" ht="24.95" customHeight="1" thickBot="1">
      <c r="B10" s="70"/>
      <c r="C10" s="9" t="s">
        <v>15</v>
      </c>
      <c r="D10" s="10" t="s">
        <v>16</v>
      </c>
      <c r="E10" s="11" t="s">
        <v>46</v>
      </c>
      <c r="F10" s="12" t="s">
        <v>47</v>
      </c>
      <c r="G10" s="13" t="s">
        <v>46</v>
      </c>
      <c r="H10" s="14" t="s">
        <v>47</v>
      </c>
      <c r="K10" s="44" t="s">
        <v>46</v>
      </c>
      <c r="L10" s="14" t="s">
        <v>47</v>
      </c>
      <c r="N10" s="44" t="s">
        <v>46</v>
      </c>
      <c r="O10" s="14" t="s">
        <v>47</v>
      </c>
    </row>
    <row r="11" spans="2:15" ht="24.95" customHeight="1">
      <c r="B11" s="29" t="s">
        <v>40</v>
      </c>
      <c r="C11" s="15">
        <v>75.099999999999994</v>
      </c>
      <c r="D11" s="16">
        <v>4</v>
      </c>
      <c r="E11" s="37">
        <f>2*$C$4*TAN(RADIANS(C11/2))</f>
        <v>15.374287976312651</v>
      </c>
      <c r="F11" s="17">
        <f t="shared" ref="F11:F24" si="0">E11/16*9</f>
        <v>8.6480369866758657</v>
      </c>
      <c r="G11" s="17">
        <f t="shared" ref="G11:G21" si="1">2*$C$4*TAN(RADIANS(D11/2))</f>
        <v>0.69841538983495455</v>
      </c>
      <c r="H11" s="18">
        <f>G11/16*9</f>
        <v>0.39285865678216192</v>
      </c>
      <c r="I11" s="58">
        <v>20</v>
      </c>
      <c r="J11" s="58">
        <v>32</v>
      </c>
      <c r="K11" s="45">
        <f t="shared" ref="K11:K24" si="2">G11*I11/J11</f>
        <v>0.43650961864684656</v>
      </c>
      <c r="L11" s="46">
        <f t="shared" ref="L11:L14" si="3">K11/16*9</f>
        <v>0.2455366604888512</v>
      </c>
      <c r="M11" s="58">
        <v>24</v>
      </c>
      <c r="N11" s="45">
        <f>G11*I11/M11</f>
        <v>0.58201282486246209</v>
      </c>
      <c r="O11" s="46">
        <f t="shared" ref="O11:O13" si="4">N11/16*9</f>
        <v>0.3273822139851349</v>
      </c>
    </row>
    <row r="12" spans="2:15" ht="24.95" customHeight="1">
      <c r="B12" s="30" t="s">
        <v>19</v>
      </c>
      <c r="C12" s="19">
        <v>75.099999999999994</v>
      </c>
      <c r="D12" s="20">
        <v>4</v>
      </c>
      <c r="E12" s="38">
        <f>2*$C$4*TAN(RADIANS(C12/2))</f>
        <v>15.374287976312651</v>
      </c>
      <c r="F12" s="22">
        <f t="shared" si="0"/>
        <v>8.6480369866758657</v>
      </c>
      <c r="G12" s="22">
        <f t="shared" si="1"/>
        <v>0.69841538983495455</v>
      </c>
      <c r="H12" s="23">
        <f>G12/16*9</f>
        <v>0.39285865678216192</v>
      </c>
      <c r="I12" s="59">
        <v>20</v>
      </c>
      <c r="J12" s="59">
        <v>32</v>
      </c>
      <c r="K12" s="38">
        <f t="shared" si="2"/>
        <v>0.43650961864684656</v>
      </c>
      <c r="L12" s="23">
        <f t="shared" si="3"/>
        <v>0.2455366604888512</v>
      </c>
      <c r="M12" s="59">
        <v>24</v>
      </c>
      <c r="N12" s="38">
        <f>G12*I12/M12</f>
        <v>0.58201282486246209</v>
      </c>
      <c r="O12" s="23">
        <f t="shared" si="4"/>
        <v>0.3273822139851349</v>
      </c>
    </row>
    <row r="13" spans="2:15" ht="24.95" customHeight="1">
      <c r="B13" s="30" t="s">
        <v>20</v>
      </c>
      <c r="C13" s="19">
        <v>74.099999999999994</v>
      </c>
      <c r="D13" s="20">
        <v>3.3</v>
      </c>
      <c r="E13" s="38">
        <f t="shared" ref="E13:E25" si="5">2*$C$4*TAN(RADIANS(C13/2))</f>
        <v>15.098463050274471</v>
      </c>
      <c r="F13" s="22">
        <f t="shared" si="0"/>
        <v>8.4928854657793895</v>
      </c>
      <c r="G13" s="22">
        <f>2*$C$4*TAN(RADIANS(D13/2))</f>
        <v>0.57611792418079133</v>
      </c>
      <c r="H13" s="23">
        <f t="shared" ref="H13:H24" si="6">G13/16*9</f>
        <v>0.32406633235169513</v>
      </c>
      <c r="I13" s="60">
        <v>24</v>
      </c>
      <c r="J13" s="60">
        <v>36</v>
      </c>
      <c r="K13" s="38">
        <f t="shared" si="2"/>
        <v>0.38407861612052752</v>
      </c>
      <c r="L13" s="23">
        <f t="shared" si="3"/>
        <v>0.21604422156779673</v>
      </c>
      <c r="M13" s="59">
        <v>28</v>
      </c>
      <c r="N13" s="38">
        <f>G13*I13/M13</f>
        <v>0.49381536358353539</v>
      </c>
      <c r="O13" s="23">
        <f t="shared" si="4"/>
        <v>0.27777114201573866</v>
      </c>
    </row>
    <row r="14" spans="2:15" ht="24.95" customHeight="1">
      <c r="B14" s="30" t="s">
        <v>38</v>
      </c>
      <c r="C14" s="19">
        <v>75.099999999999994</v>
      </c>
      <c r="D14" s="20">
        <v>4</v>
      </c>
      <c r="E14" s="38">
        <f t="shared" si="5"/>
        <v>15.374287976312651</v>
      </c>
      <c r="F14" s="22">
        <f t="shared" si="0"/>
        <v>8.6480369866758657</v>
      </c>
      <c r="G14" s="22">
        <f>2*$C$4*TAN(RADIANS(D14/2))</f>
        <v>0.69841538983495455</v>
      </c>
      <c r="H14" s="23">
        <f t="shared" si="6"/>
        <v>0.39285865678216192</v>
      </c>
      <c r="I14" s="60">
        <v>20</v>
      </c>
      <c r="J14" s="60">
        <v>32</v>
      </c>
      <c r="K14" s="38">
        <f t="shared" si="2"/>
        <v>0.43650961864684656</v>
      </c>
      <c r="L14" s="23">
        <f t="shared" si="3"/>
        <v>0.2455366604888512</v>
      </c>
      <c r="M14" s="60" t="s">
        <v>21</v>
      </c>
      <c r="N14" s="50" t="s">
        <v>22</v>
      </c>
      <c r="O14" s="56" t="s">
        <v>22</v>
      </c>
    </row>
    <row r="15" spans="2:15" ht="24.95" customHeight="1">
      <c r="B15" s="30" t="s">
        <v>39</v>
      </c>
      <c r="C15" s="19">
        <v>60.2</v>
      </c>
      <c r="D15" s="20">
        <v>3.3</v>
      </c>
      <c r="E15" s="21">
        <f t="shared" si="5"/>
        <v>11.593594490758885</v>
      </c>
      <c r="F15" s="22">
        <f t="shared" si="0"/>
        <v>6.5213969010518733</v>
      </c>
      <c r="G15" s="22">
        <f>2*$C$4*TAN(RADIANS(D15/2))</f>
        <v>0.57611792418079133</v>
      </c>
      <c r="H15" s="23">
        <f t="shared" si="6"/>
        <v>0.32406633235169513</v>
      </c>
      <c r="I15" s="59"/>
      <c r="J15" s="60" t="s">
        <v>21</v>
      </c>
      <c r="K15" s="50" t="s">
        <v>22</v>
      </c>
      <c r="L15" s="55" t="s">
        <v>22</v>
      </c>
      <c r="M15" s="60" t="s">
        <v>21</v>
      </c>
      <c r="N15" s="50" t="s">
        <v>22</v>
      </c>
      <c r="O15" s="56" t="s">
        <v>22</v>
      </c>
    </row>
    <row r="16" spans="2:15" ht="24.95" customHeight="1">
      <c r="B16" s="30" t="s">
        <v>35</v>
      </c>
      <c r="C16" s="19">
        <v>74.099999999999994</v>
      </c>
      <c r="D16" s="20">
        <v>3.3</v>
      </c>
      <c r="E16" s="21">
        <f t="shared" si="5"/>
        <v>15.098463050274471</v>
      </c>
      <c r="F16" s="22">
        <f t="shared" si="0"/>
        <v>8.4928854657793895</v>
      </c>
      <c r="G16" s="22">
        <f>2*$C$4*TAN(RADIANS(D16/2))</f>
        <v>0.57611792418079133</v>
      </c>
      <c r="H16" s="23">
        <f t="shared" si="6"/>
        <v>0.32406633235169513</v>
      </c>
      <c r="I16" s="59">
        <v>24</v>
      </c>
      <c r="J16" s="60">
        <v>36</v>
      </c>
      <c r="K16" s="38">
        <f t="shared" ref="K16" si="7">G16*I16/J16</f>
        <v>0.38407861612052752</v>
      </c>
      <c r="L16" s="23">
        <f t="shared" ref="L16:L21" si="8">K16/16*9</f>
        <v>0.21604422156779673</v>
      </c>
      <c r="M16" s="61">
        <v>28</v>
      </c>
      <c r="N16" s="38">
        <f>G16*I16/M16</f>
        <v>0.49381536358353539</v>
      </c>
      <c r="O16" s="23">
        <f t="shared" ref="O16:O19" si="9">N16/16*9</f>
        <v>0.27777114201573866</v>
      </c>
    </row>
    <row r="17" spans="2:15" ht="24.95" customHeight="1">
      <c r="B17" s="30" t="s">
        <v>24</v>
      </c>
      <c r="C17" s="19">
        <v>65.099999999999994</v>
      </c>
      <c r="D17" s="20">
        <v>3.2</v>
      </c>
      <c r="E17" s="21">
        <f t="shared" si="5"/>
        <v>12.765955731150827</v>
      </c>
      <c r="F17" s="22">
        <f t="shared" si="0"/>
        <v>7.18085009877234</v>
      </c>
      <c r="G17" s="22">
        <f t="shared" si="1"/>
        <v>0.55865058393174993</v>
      </c>
      <c r="H17" s="23">
        <f t="shared" si="6"/>
        <v>0.31424095346160935</v>
      </c>
      <c r="I17" s="59">
        <v>20</v>
      </c>
      <c r="J17" s="59">
        <v>30</v>
      </c>
      <c r="K17" s="38">
        <f t="shared" si="2"/>
        <v>0.37243372262116664</v>
      </c>
      <c r="L17" s="23">
        <f t="shared" si="8"/>
        <v>0.20949396897440623</v>
      </c>
      <c r="M17" s="59">
        <v>22</v>
      </c>
      <c r="N17" s="38">
        <f>G17*I17/M17</f>
        <v>0.50786416721068184</v>
      </c>
      <c r="O17" s="23">
        <f t="shared" si="9"/>
        <v>0.28567359405600856</v>
      </c>
    </row>
    <row r="18" spans="2:15" ht="24.95" customHeight="1">
      <c r="B18" s="30" t="s">
        <v>36</v>
      </c>
      <c r="C18" s="19">
        <v>74.099999999999994</v>
      </c>
      <c r="D18" s="20">
        <v>3.3</v>
      </c>
      <c r="E18" s="21">
        <f t="shared" si="5"/>
        <v>15.098463050274471</v>
      </c>
      <c r="F18" s="22">
        <f t="shared" si="0"/>
        <v>8.4928854657793895</v>
      </c>
      <c r="G18" s="22">
        <f t="shared" si="1"/>
        <v>0.57611792418079133</v>
      </c>
      <c r="H18" s="23">
        <f t="shared" si="6"/>
        <v>0.32406633235169513</v>
      </c>
      <c r="I18" s="59">
        <v>24</v>
      </c>
      <c r="J18" s="60">
        <v>36</v>
      </c>
      <c r="K18" s="38">
        <f>G18*I18/J18</f>
        <v>0.38407861612052752</v>
      </c>
      <c r="L18" s="23">
        <f t="shared" si="8"/>
        <v>0.21604422156779673</v>
      </c>
      <c r="M18" s="61">
        <v>28</v>
      </c>
      <c r="N18" s="38">
        <f t="shared" ref="N18:N19" si="10">G18*I18/M18</f>
        <v>0.49381536358353539</v>
      </c>
      <c r="O18" s="23">
        <f t="shared" si="9"/>
        <v>0.27777114201573866</v>
      </c>
    </row>
    <row r="19" spans="2:15" ht="24.95" customHeight="1">
      <c r="B19" s="30" t="s">
        <v>37</v>
      </c>
      <c r="C19" s="19">
        <v>74.099999999999994</v>
      </c>
      <c r="D19" s="20">
        <v>3.3</v>
      </c>
      <c r="E19" s="21">
        <f t="shared" si="5"/>
        <v>15.098463050274471</v>
      </c>
      <c r="F19" s="22">
        <f t="shared" si="0"/>
        <v>8.4928854657793895</v>
      </c>
      <c r="G19" s="22">
        <f t="shared" si="1"/>
        <v>0.57611792418079133</v>
      </c>
      <c r="H19" s="23">
        <f t="shared" si="6"/>
        <v>0.32406633235169513</v>
      </c>
      <c r="I19" s="59">
        <v>24</v>
      </c>
      <c r="J19" s="60">
        <v>36</v>
      </c>
      <c r="K19" s="38">
        <f t="shared" ref="K19" si="11">G19*I19/J19</f>
        <v>0.38407861612052752</v>
      </c>
      <c r="L19" s="23">
        <f t="shared" si="8"/>
        <v>0.21604422156779673</v>
      </c>
      <c r="M19" s="61">
        <v>28</v>
      </c>
      <c r="N19" s="38">
        <f t="shared" si="10"/>
        <v>0.49381536358353539</v>
      </c>
      <c r="O19" s="23">
        <f t="shared" si="9"/>
        <v>0.27777114201573866</v>
      </c>
    </row>
    <row r="20" spans="2:15" ht="24.95" customHeight="1">
      <c r="B20" s="30" t="s">
        <v>25</v>
      </c>
      <c r="C20" s="19">
        <v>65.099999999999994</v>
      </c>
      <c r="D20" s="20">
        <v>3.2</v>
      </c>
      <c r="E20" s="21">
        <f t="shared" si="5"/>
        <v>12.765955731150827</v>
      </c>
      <c r="F20" s="22">
        <f t="shared" si="0"/>
        <v>7.18085009877234</v>
      </c>
      <c r="G20" s="22">
        <f t="shared" si="1"/>
        <v>0.55865058393174993</v>
      </c>
      <c r="H20" s="23">
        <f t="shared" si="6"/>
        <v>0.31424095346160935</v>
      </c>
      <c r="I20" s="59">
        <v>20</v>
      </c>
      <c r="J20" s="59">
        <v>30</v>
      </c>
      <c r="K20" s="38">
        <f t="shared" si="2"/>
        <v>0.37243372262116664</v>
      </c>
      <c r="L20" s="23">
        <f t="shared" si="8"/>
        <v>0.20949396897440623</v>
      </c>
      <c r="M20" s="60" t="s">
        <v>21</v>
      </c>
      <c r="N20" s="50" t="s">
        <v>22</v>
      </c>
      <c r="O20" s="51" t="s">
        <v>22</v>
      </c>
    </row>
    <row r="21" spans="2:15" ht="24.95" customHeight="1">
      <c r="B21" s="30" t="s">
        <v>26</v>
      </c>
      <c r="C21" s="19">
        <v>61.6</v>
      </c>
      <c r="D21" s="20">
        <v>2.1</v>
      </c>
      <c r="E21" s="21">
        <f t="shared" si="5"/>
        <v>11.922392807865949</v>
      </c>
      <c r="F21" s="22">
        <f t="shared" si="0"/>
        <v>6.706345954424596</v>
      </c>
      <c r="G21" s="22">
        <f t="shared" si="1"/>
        <v>0.36656017911395772</v>
      </c>
      <c r="H21" s="23">
        <f t="shared" si="6"/>
        <v>0.20619010075160121</v>
      </c>
      <c r="I21" s="59">
        <v>30</v>
      </c>
      <c r="J21" s="59">
        <v>40</v>
      </c>
      <c r="K21" s="38">
        <f t="shared" si="2"/>
        <v>0.27492013433546825</v>
      </c>
      <c r="L21" s="23">
        <f t="shared" si="8"/>
        <v>0.1546425755637009</v>
      </c>
      <c r="M21" s="60" t="s">
        <v>21</v>
      </c>
      <c r="N21" s="50" t="s">
        <v>22</v>
      </c>
      <c r="O21" s="51" t="s">
        <v>22</v>
      </c>
    </row>
    <row r="22" spans="2:15" ht="24.95" customHeight="1">
      <c r="B22" s="30" t="s">
        <v>27</v>
      </c>
      <c r="C22" s="19">
        <v>61.6</v>
      </c>
      <c r="D22" s="20">
        <v>2.9</v>
      </c>
      <c r="E22" s="21">
        <f t="shared" si="5"/>
        <v>11.922392807865949</v>
      </c>
      <c r="F22" s="22">
        <f t="shared" si="0"/>
        <v>6.706345954424596</v>
      </c>
      <c r="G22" s="22">
        <f>2*$C$4*TAN(RADIANS(D22/2))</f>
        <v>0.50625356576312053</v>
      </c>
      <c r="H22" s="23">
        <f t="shared" si="6"/>
        <v>0.28476763074175532</v>
      </c>
      <c r="I22" s="59">
        <v>22</v>
      </c>
      <c r="J22" s="60">
        <v>30</v>
      </c>
      <c r="K22" s="38">
        <f t="shared" si="2"/>
        <v>0.37125261489295508</v>
      </c>
      <c r="L22" s="23">
        <f>K22/16*9</f>
        <v>0.20882959587728722</v>
      </c>
      <c r="M22" s="60" t="s">
        <v>21</v>
      </c>
      <c r="N22" s="50" t="s">
        <v>22</v>
      </c>
      <c r="O22" s="51" t="s">
        <v>22</v>
      </c>
    </row>
    <row r="23" spans="2:15" ht="24.95" customHeight="1">
      <c r="B23" s="30" t="s">
        <v>42</v>
      </c>
      <c r="C23" s="19">
        <v>71</v>
      </c>
      <c r="D23" s="20">
        <v>6</v>
      </c>
      <c r="E23" s="21">
        <f t="shared" si="5"/>
        <v>14.265861357940107</v>
      </c>
      <c r="F23" s="22">
        <f t="shared" si="0"/>
        <v>8.0245470138413104</v>
      </c>
      <c r="G23" s="22">
        <f t="shared" ref="G23:G24" si="12">2*$C$4*TAN(RADIANS(D23/2))</f>
        <v>1.0481555856608242</v>
      </c>
      <c r="H23" s="23">
        <f t="shared" si="6"/>
        <v>0.58958751693421363</v>
      </c>
      <c r="I23" s="59">
        <v>12</v>
      </c>
      <c r="J23" s="60">
        <v>15.96</v>
      </c>
      <c r="K23" s="38">
        <f t="shared" si="2"/>
        <v>0.78808690651189783</v>
      </c>
      <c r="L23" s="23">
        <f t="shared" ref="L23:L24" si="13">K23/16*9</f>
        <v>0.44329888491294256</v>
      </c>
      <c r="M23" s="62">
        <v>15.96</v>
      </c>
      <c r="N23" s="38">
        <f t="shared" ref="N23" si="14">G23*I23/M23</f>
        <v>0.78808690651189783</v>
      </c>
      <c r="O23" s="23">
        <f t="shared" ref="O23" si="15">N23/16*9</f>
        <v>0.44329888491294256</v>
      </c>
    </row>
    <row r="24" spans="2:15" ht="24.95" customHeight="1">
      <c r="B24" s="30" t="s">
        <v>43</v>
      </c>
      <c r="C24" s="19">
        <v>71</v>
      </c>
      <c r="D24" s="20">
        <v>6</v>
      </c>
      <c r="E24" s="21">
        <f t="shared" si="5"/>
        <v>14.265861357940107</v>
      </c>
      <c r="F24" s="22">
        <f t="shared" si="0"/>
        <v>8.0245470138413104</v>
      </c>
      <c r="G24" s="22">
        <f t="shared" si="12"/>
        <v>1.0481555856608242</v>
      </c>
      <c r="H24" s="23">
        <f t="shared" si="6"/>
        <v>0.58958751693421363</v>
      </c>
      <c r="I24" s="59">
        <v>12</v>
      </c>
      <c r="J24" s="60">
        <v>15.96</v>
      </c>
      <c r="K24" s="38">
        <f t="shared" si="2"/>
        <v>0.78808690651189783</v>
      </c>
      <c r="L24" s="23">
        <f t="shared" si="13"/>
        <v>0.44329888491294256</v>
      </c>
      <c r="M24" s="60" t="s">
        <v>21</v>
      </c>
      <c r="N24" s="50" t="s">
        <v>22</v>
      </c>
      <c r="O24" s="51" t="s">
        <v>22</v>
      </c>
    </row>
    <row r="25" spans="2:15" ht="24.95" customHeight="1" thickBot="1">
      <c r="B25" s="31" t="s">
        <v>28</v>
      </c>
      <c r="C25" s="24">
        <v>60.2</v>
      </c>
      <c r="D25" s="25">
        <v>3.3</v>
      </c>
      <c r="E25" s="26">
        <f t="shared" si="5"/>
        <v>11.593594490758885</v>
      </c>
      <c r="F25" s="27">
        <f>E25/16*9</f>
        <v>6.5213969010518733</v>
      </c>
      <c r="G25" s="27">
        <f>2*$C$4*TAN(RADIANS(D25/2))</f>
        <v>0.57611792418079133</v>
      </c>
      <c r="H25" s="28">
        <f>G25/16*9</f>
        <v>0.32406633235169513</v>
      </c>
      <c r="I25" s="63"/>
      <c r="J25" s="64" t="s">
        <v>21</v>
      </c>
      <c r="K25" s="52" t="s">
        <v>22</v>
      </c>
      <c r="L25" s="53" t="s">
        <v>22</v>
      </c>
      <c r="M25" s="65"/>
      <c r="N25" s="52" t="s">
        <v>22</v>
      </c>
      <c r="O25" s="53" t="s">
        <v>22</v>
      </c>
    </row>
    <row r="26" spans="2:15" ht="24.95" customHeight="1">
      <c r="B26" s="57" t="s">
        <v>44</v>
      </c>
      <c r="C26" s="39"/>
      <c r="D26" s="39"/>
      <c r="E26" s="40"/>
      <c r="F26" s="40"/>
      <c r="G26" s="40"/>
      <c r="H26" s="40"/>
      <c r="J26" s="42"/>
      <c r="K26" s="40"/>
      <c r="L26" s="40"/>
      <c r="N26" s="40"/>
      <c r="O26" s="40"/>
    </row>
    <row r="27" spans="2:15" ht="24.95" customHeight="1" thickBot="1">
      <c r="B27" s="41"/>
      <c r="C27" s="39"/>
      <c r="D27" s="39"/>
      <c r="E27" s="40"/>
      <c r="F27" s="40"/>
      <c r="G27" s="40"/>
      <c r="H27" s="40"/>
    </row>
    <row r="28" spans="2:15" ht="24.95" customHeight="1">
      <c r="B28" s="68" t="s">
        <v>5</v>
      </c>
      <c r="C28" s="73" t="s">
        <v>6</v>
      </c>
      <c r="D28" s="74"/>
      <c r="E28" s="77" t="s">
        <v>7</v>
      </c>
      <c r="F28" s="78"/>
      <c r="G28" s="78"/>
      <c r="H28" s="79"/>
      <c r="J28" s="2" t="s">
        <v>29</v>
      </c>
      <c r="K28" s="71" t="s">
        <v>30</v>
      </c>
      <c r="L28" s="72"/>
      <c r="M28" s="2" t="s">
        <v>31</v>
      </c>
      <c r="N28" s="71" t="s">
        <v>32</v>
      </c>
      <c r="O28" s="72"/>
    </row>
    <row r="29" spans="2:15" ht="24.95" customHeight="1">
      <c r="B29" s="69"/>
      <c r="C29" s="75"/>
      <c r="D29" s="76"/>
      <c r="E29" s="80" t="s">
        <v>13</v>
      </c>
      <c r="F29" s="81"/>
      <c r="G29" s="82" t="s">
        <v>14</v>
      </c>
      <c r="H29" s="83"/>
      <c r="K29" s="84" t="s">
        <v>14</v>
      </c>
      <c r="L29" s="83"/>
      <c r="N29" s="84" t="s">
        <v>14</v>
      </c>
      <c r="O29" s="83"/>
    </row>
    <row r="30" spans="2:15" ht="24.95" customHeight="1" thickBot="1">
      <c r="B30" s="70"/>
      <c r="C30" s="9" t="s">
        <v>15</v>
      </c>
      <c r="D30" s="10" t="s">
        <v>16</v>
      </c>
      <c r="E30" s="11" t="s">
        <v>46</v>
      </c>
      <c r="F30" s="12" t="s">
        <v>47</v>
      </c>
      <c r="G30" s="13" t="s">
        <v>46</v>
      </c>
      <c r="H30" s="14" t="s">
        <v>47</v>
      </c>
      <c r="K30" s="44" t="s">
        <v>46</v>
      </c>
      <c r="L30" s="14" t="s">
        <v>47</v>
      </c>
      <c r="N30" s="44" t="s">
        <v>46</v>
      </c>
      <c r="O30" s="14" t="s">
        <v>47</v>
      </c>
    </row>
    <row r="31" spans="2:15" ht="24.95" customHeight="1" thickBot="1">
      <c r="B31" s="31" t="s">
        <v>33</v>
      </c>
      <c r="C31" s="24">
        <v>111</v>
      </c>
      <c r="D31" s="25">
        <v>75</v>
      </c>
      <c r="E31" s="26">
        <f t="shared" ref="E31" si="16">2*$C$4*TAN(RADIANS(C31/2))</f>
        <v>29.100180573448895</v>
      </c>
      <c r="F31" s="27">
        <f>2*$C$4*TAN(RADIANS(D31/2))</f>
        <v>15.346539759579208</v>
      </c>
      <c r="G31" s="54" t="s">
        <v>22</v>
      </c>
      <c r="H31" s="53" t="s">
        <v>22</v>
      </c>
      <c r="K31" s="43">
        <f>E31/2</f>
        <v>14.550090286724448</v>
      </c>
      <c r="L31" s="28">
        <f>F31/2</f>
        <v>7.6732698797896042</v>
      </c>
      <c r="N31" s="43">
        <f>E31/4</f>
        <v>7.2750451433622239</v>
      </c>
      <c r="O31" s="28">
        <f>F31/4</f>
        <v>3.8366349398948021</v>
      </c>
    </row>
    <row r="32" spans="2:15" ht="24.95" customHeight="1">
      <c r="B32" s="57" t="s">
        <v>34</v>
      </c>
      <c r="C32" s="39"/>
      <c r="D32" s="39"/>
      <c r="E32" s="40"/>
      <c r="F32" s="40"/>
      <c r="G32" s="40"/>
      <c r="H32" s="40"/>
    </row>
  </sheetData>
  <sheetProtection algorithmName="SHA-512" hashValue="XubPoGLJuq9LaOXtUVA03/rTGbCpyKEJ9fsKU195z5XmpAtmp1FZe4YA0KseUYqaA/f+BuvfZ75z9smu8rkEOA==" saltValue="7f97W6/tvnRFH0UDakHZHQ==" spinCount="100000" sheet="1" objects="1" scenarios="1"/>
  <mergeCells count="21">
    <mergeCell ref="B4:B5"/>
    <mergeCell ref="C4:C5"/>
    <mergeCell ref="D4:D5"/>
    <mergeCell ref="B8:B10"/>
    <mergeCell ref="C8:D9"/>
    <mergeCell ref="K8:L8"/>
    <mergeCell ref="N8:O8"/>
    <mergeCell ref="E9:F9"/>
    <mergeCell ref="G9:H9"/>
    <mergeCell ref="K9:L9"/>
    <mergeCell ref="N9:O9"/>
    <mergeCell ref="E8:H8"/>
    <mergeCell ref="B28:B30"/>
    <mergeCell ref="C28:D29"/>
    <mergeCell ref="E28:H28"/>
    <mergeCell ref="K28:L28"/>
    <mergeCell ref="N28:O28"/>
    <mergeCell ref="E29:F29"/>
    <mergeCell ref="G29:H29"/>
    <mergeCell ref="K29:L29"/>
    <mergeCell ref="N29:O29"/>
  </mergeCells>
  <phoneticPr fontId="1"/>
  <pageMargins left="0.51181102362204722" right="0.51181102362204722" top="0.74803149606299213" bottom="0.74803149606299213" header="0.31496062992125984" footer="0.31496062992125984"/>
  <pageSetup paperSize="9" scale="3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calculator moto</vt:lpstr>
      <vt:lpstr>calculator (m)</vt:lpstr>
      <vt:lpstr>calculator (ft)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 Renzullo</dc:creator>
  <cp:keywords/>
  <dc:description/>
  <cp:lastModifiedBy>yanagida</cp:lastModifiedBy>
  <cp:revision/>
  <dcterms:created xsi:type="dcterms:W3CDTF">2008-10-03T14:32:03Z</dcterms:created>
  <dcterms:modified xsi:type="dcterms:W3CDTF">2023-06-26T02:35:48Z</dcterms:modified>
  <cp:category/>
  <cp:contentStatus/>
</cp:coreProperties>
</file>